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kmserwer\kkomakowska\2020\Przetargi\SKMU.086.14.20- energia czynna\do ogłoszenia\"/>
    </mc:Choice>
  </mc:AlternateContent>
  <xr:revisionPtr revIDLastSave="0" documentId="13_ncr:1_{8C702DEE-2D01-41BA-9CDA-507FFD6253E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ista SIWZ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'Lista SIWZ'!$B$3:$AA$108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108" i="1" l="1"/>
  <c r="V108" i="1"/>
  <c r="R108" i="1"/>
  <c r="Q108" i="1"/>
  <c r="W107" i="1"/>
  <c r="V107" i="1"/>
  <c r="R107" i="1"/>
  <c r="Q107" i="1"/>
  <c r="W106" i="1"/>
  <c r="V106" i="1"/>
  <c r="R106" i="1"/>
  <c r="Q106" i="1"/>
  <c r="W105" i="1"/>
  <c r="V105" i="1"/>
  <c r="R105" i="1"/>
  <c r="Q105" i="1"/>
  <c r="W104" i="1"/>
  <c r="V104" i="1"/>
  <c r="R104" i="1"/>
  <c r="Q104" i="1"/>
  <c r="W103" i="1"/>
  <c r="V103" i="1"/>
  <c r="R103" i="1"/>
  <c r="Q103" i="1"/>
  <c r="M103" i="1"/>
  <c r="L103" i="1"/>
  <c r="K103" i="1"/>
  <c r="J103" i="1"/>
  <c r="W102" i="1"/>
  <c r="V102" i="1"/>
  <c r="R102" i="1"/>
  <c r="Q102" i="1"/>
  <c r="W101" i="1"/>
  <c r="V101" i="1"/>
  <c r="R101" i="1"/>
  <c r="Q101" i="1"/>
  <c r="W100" i="1"/>
  <c r="V100" i="1"/>
  <c r="R100" i="1"/>
  <c r="Q100" i="1"/>
  <c r="W99" i="1"/>
  <c r="V99" i="1"/>
  <c r="R99" i="1"/>
  <c r="Q99" i="1"/>
  <c r="W98" i="1"/>
  <c r="V98" i="1"/>
  <c r="R98" i="1"/>
  <c r="Q98" i="1"/>
  <c r="W97" i="1"/>
  <c r="V97" i="1"/>
  <c r="R97" i="1"/>
  <c r="Q97" i="1"/>
  <c r="W96" i="1"/>
  <c r="V96" i="1"/>
  <c r="R96" i="1"/>
  <c r="Q96" i="1"/>
  <c r="W95" i="1"/>
  <c r="V95" i="1"/>
  <c r="R95" i="1"/>
  <c r="Q95" i="1"/>
  <c r="W94" i="1"/>
  <c r="V94" i="1"/>
  <c r="R94" i="1"/>
  <c r="Q94" i="1"/>
  <c r="W93" i="1"/>
  <c r="V93" i="1"/>
  <c r="R93" i="1"/>
  <c r="Q93" i="1"/>
  <c r="W92" i="1"/>
  <c r="V92" i="1"/>
  <c r="R92" i="1"/>
  <c r="Q92" i="1"/>
  <c r="W91" i="1"/>
  <c r="V91" i="1"/>
  <c r="R91" i="1"/>
  <c r="Q91" i="1"/>
  <c r="W90" i="1"/>
  <c r="V90" i="1"/>
  <c r="R90" i="1"/>
  <c r="Q90" i="1"/>
  <c r="W89" i="1"/>
  <c r="V89" i="1"/>
  <c r="R89" i="1"/>
  <c r="Q89" i="1"/>
  <c r="W88" i="1"/>
  <c r="V88" i="1"/>
  <c r="R88" i="1"/>
  <c r="Q88" i="1"/>
  <c r="W87" i="1"/>
  <c r="V87" i="1"/>
  <c r="R87" i="1"/>
  <c r="Q87" i="1"/>
  <c r="W86" i="1"/>
  <c r="V86" i="1"/>
  <c r="R86" i="1"/>
  <c r="Q86" i="1"/>
  <c r="M86" i="1"/>
  <c r="L86" i="1"/>
  <c r="K86" i="1"/>
  <c r="J86" i="1"/>
  <c r="W85" i="1"/>
  <c r="V85" i="1"/>
  <c r="R85" i="1"/>
  <c r="Q85" i="1"/>
  <c r="M85" i="1"/>
  <c r="L85" i="1"/>
  <c r="K85" i="1"/>
  <c r="J85" i="1"/>
  <c r="W84" i="1"/>
  <c r="V84" i="1"/>
  <c r="R84" i="1"/>
  <c r="Q84" i="1"/>
  <c r="M84" i="1"/>
  <c r="L84" i="1"/>
  <c r="K84" i="1"/>
  <c r="J84" i="1"/>
  <c r="W83" i="1"/>
  <c r="V83" i="1"/>
  <c r="R83" i="1"/>
  <c r="Q83" i="1"/>
  <c r="M83" i="1"/>
  <c r="L83" i="1"/>
  <c r="K83" i="1"/>
  <c r="J83" i="1"/>
  <c r="W82" i="1"/>
  <c r="V82" i="1"/>
  <c r="R82" i="1"/>
  <c r="Q82" i="1"/>
  <c r="M82" i="1"/>
  <c r="L82" i="1"/>
  <c r="K82" i="1"/>
  <c r="J82" i="1"/>
  <c r="W81" i="1"/>
  <c r="V81" i="1"/>
  <c r="R81" i="1"/>
  <c r="Q81" i="1"/>
  <c r="M81" i="1"/>
  <c r="L81" i="1"/>
  <c r="K81" i="1"/>
  <c r="J81" i="1"/>
  <c r="R80" i="1"/>
  <c r="Q80" i="1"/>
  <c r="W79" i="1"/>
  <c r="V79" i="1"/>
  <c r="R79" i="1"/>
  <c r="Q79" i="1"/>
  <c r="M79" i="1"/>
  <c r="L79" i="1"/>
  <c r="K79" i="1"/>
  <c r="J79" i="1"/>
  <c r="W78" i="1"/>
  <c r="V78" i="1"/>
  <c r="R78" i="1"/>
  <c r="Q78" i="1"/>
  <c r="M78" i="1"/>
  <c r="L78" i="1"/>
  <c r="K78" i="1"/>
  <c r="J78" i="1"/>
  <c r="W77" i="1"/>
  <c r="V77" i="1"/>
  <c r="R77" i="1"/>
  <c r="Q77" i="1"/>
  <c r="M77" i="1"/>
  <c r="L77" i="1"/>
  <c r="K77" i="1"/>
  <c r="J77" i="1"/>
  <c r="W76" i="1"/>
  <c r="V76" i="1"/>
  <c r="R76" i="1"/>
  <c r="Q76" i="1"/>
  <c r="M76" i="1"/>
  <c r="L76" i="1"/>
  <c r="K76" i="1"/>
  <c r="J76" i="1"/>
  <c r="W75" i="1"/>
  <c r="V75" i="1"/>
  <c r="R75" i="1"/>
  <c r="Q75" i="1"/>
  <c r="M75" i="1"/>
  <c r="L75" i="1"/>
  <c r="K75" i="1"/>
  <c r="J75" i="1"/>
  <c r="W74" i="1"/>
  <c r="V74" i="1"/>
  <c r="R74" i="1"/>
  <c r="Q74" i="1"/>
  <c r="M74" i="1"/>
  <c r="L74" i="1"/>
  <c r="K74" i="1"/>
  <c r="J74" i="1"/>
  <c r="W73" i="1"/>
  <c r="V73" i="1"/>
  <c r="R73" i="1"/>
  <c r="Q73" i="1"/>
  <c r="M73" i="1"/>
  <c r="L73" i="1"/>
  <c r="K73" i="1"/>
  <c r="J73" i="1"/>
  <c r="W72" i="1"/>
  <c r="V72" i="1"/>
  <c r="R72" i="1"/>
  <c r="Q72" i="1"/>
  <c r="M72" i="1"/>
  <c r="L72" i="1"/>
  <c r="K72" i="1"/>
  <c r="J72" i="1"/>
  <c r="W71" i="1"/>
  <c r="V71" i="1"/>
  <c r="R71" i="1"/>
  <c r="Q71" i="1"/>
  <c r="M71" i="1"/>
  <c r="L71" i="1"/>
  <c r="K71" i="1"/>
  <c r="J71" i="1"/>
  <c r="W70" i="1"/>
  <c r="V70" i="1"/>
  <c r="R70" i="1"/>
  <c r="Q70" i="1"/>
  <c r="M70" i="1"/>
  <c r="L70" i="1"/>
  <c r="K70" i="1"/>
  <c r="J70" i="1"/>
  <c r="W69" i="1"/>
  <c r="V69" i="1"/>
  <c r="R69" i="1"/>
  <c r="Q69" i="1"/>
  <c r="M69" i="1"/>
  <c r="L69" i="1"/>
  <c r="K69" i="1"/>
  <c r="J69" i="1"/>
  <c r="W68" i="1"/>
  <c r="V68" i="1"/>
  <c r="R68" i="1"/>
  <c r="Q68" i="1"/>
  <c r="M68" i="1"/>
  <c r="L68" i="1"/>
  <c r="K68" i="1"/>
  <c r="J68" i="1"/>
  <c r="W67" i="1"/>
  <c r="V67" i="1"/>
  <c r="R67" i="1"/>
  <c r="Q67" i="1"/>
  <c r="M67" i="1"/>
  <c r="L67" i="1"/>
  <c r="K67" i="1"/>
  <c r="J67" i="1"/>
  <c r="W66" i="1"/>
  <c r="V66" i="1"/>
  <c r="R66" i="1"/>
  <c r="Q66" i="1"/>
  <c r="M66" i="1"/>
  <c r="L66" i="1"/>
  <c r="K66" i="1"/>
  <c r="J66" i="1"/>
  <c r="W65" i="1"/>
  <c r="V65" i="1"/>
  <c r="R65" i="1"/>
  <c r="Q65" i="1"/>
  <c r="M65" i="1"/>
  <c r="L65" i="1"/>
  <c r="K65" i="1"/>
  <c r="J65" i="1"/>
  <c r="W64" i="1"/>
  <c r="V64" i="1"/>
  <c r="R64" i="1"/>
  <c r="Q64" i="1"/>
  <c r="M64" i="1"/>
  <c r="L64" i="1"/>
  <c r="K64" i="1"/>
  <c r="J64" i="1"/>
  <c r="W63" i="1"/>
  <c r="V63" i="1"/>
  <c r="R63" i="1"/>
  <c r="Q63" i="1"/>
  <c r="M63" i="1"/>
  <c r="L63" i="1"/>
  <c r="K63" i="1"/>
  <c r="J63" i="1"/>
  <c r="W62" i="1"/>
  <c r="V62" i="1"/>
  <c r="R62" i="1"/>
  <c r="Q62" i="1"/>
  <c r="M62" i="1"/>
  <c r="L62" i="1"/>
  <c r="K62" i="1"/>
  <c r="J62" i="1"/>
  <c r="W61" i="1"/>
  <c r="V61" i="1"/>
  <c r="R61" i="1"/>
  <c r="Q61" i="1"/>
  <c r="M61" i="1"/>
  <c r="L61" i="1"/>
  <c r="K61" i="1"/>
  <c r="J61" i="1"/>
  <c r="W60" i="1"/>
  <c r="V60" i="1"/>
  <c r="R60" i="1"/>
  <c r="Q60" i="1"/>
  <c r="M60" i="1"/>
  <c r="L60" i="1"/>
  <c r="K60" i="1"/>
  <c r="J60" i="1"/>
  <c r="W59" i="1"/>
  <c r="V59" i="1"/>
  <c r="R59" i="1"/>
  <c r="Q59" i="1"/>
  <c r="M59" i="1"/>
  <c r="L59" i="1"/>
  <c r="K59" i="1"/>
  <c r="J59" i="1"/>
  <c r="W58" i="1"/>
  <c r="V58" i="1"/>
  <c r="R58" i="1"/>
  <c r="Q58" i="1"/>
  <c r="M58" i="1"/>
  <c r="L58" i="1"/>
  <c r="K58" i="1"/>
  <c r="J58" i="1"/>
  <c r="W57" i="1"/>
  <c r="V57" i="1"/>
  <c r="R57" i="1"/>
  <c r="Q57" i="1"/>
  <c r="M57" i="1"/>
  <c r="L57" i="1"/>
  <c r="K57" i="1"/>
  <c r="J57" i="1"/>
  <c r="W56" i="1"/>
  <c r="V56" i="1"/>
  <c r="R56" i="1"/>
  <c r="Q56" i="1"/>
  <c r="M56" i="1"/>
  <c r="L56" i="1"/>
  <c r="K56" i="1"/>
  <c r="J56" i="1"/>
  <c r="W55" i="1"/>
  <c r="V55" i="1"/>
  <c r="R55" i="1"/>
  <c r="Q55" i="1"/>
  <c r="M55" i="1"/>
  <c r="L55" i="1"/>
  <c r="K55" i="1"/>
  <c r="J55" i="1"/>
  <c r="W54" i="1"/>
  <c r="V54" i="1"/>
  <c r="R54" i="1"/>
  <c r="Q54" i="1"/>
  <c r="M54" i="1"/>
  <c r="L54" i="1"/>
  <c r="K54" i="1"/>
  <c r="J54" i="1"/>
  <c r="W53" i="1"/>
  <c r="V53" i="1"/>
  <c r="R53" i="1"/>
  <c r="Q53" i="1"/>
  <c r="M53" i="1"/>
  <c r="L53" i="1"/>
  <c r="K53" i="1"/>
  <c r="J53" i="1"/>
  <c r="W52" i="1"/>
  <c r="V52" i="1"/>
  <c r="R52" i="1"/>
  <c r="Q52" i="1"/>
  <c r="M52" i="1"/>
  <c r="L52" i="1"/>
  <c r="K52" i="1"/>
  <c r="J52" i="1"/>
  <c r="W51" i="1"/>
  <c r="V51" i="1"/>
  <c r="R51" i="1"/>
  <c r="Q51" i="1"/>
  <c r="M51" i="1"/>
  <c r="L51" i="1"/>
  <c r="K51" i="1"/>
  <c r="J51" i="1"/>
  <c r="W50" i="1"/>
  <c r="V50" i="1"/>
  <c r="R50" i="1"/>
  <c r="Q50" i="1"/>
  <c r="M50" i="1"/>
  <c r="L50" i="1"/>
  <c r="K50" i="1"/>
  <c r="J50" i="1"/>
  <c r="W49" i="1"/>
  <c r="V49" i="1"/>
  <c r="R49" i="1"/>
  <c r="Q49" i="1"/>
  <c r="M49" i="1"/>
  <c r="L49" i="1"/>
  <c r="K49" i="1"/>
  <c r="J49" i="1"/>
  <c r="W48" i="1"/>
  <c r="V48" i="1"/>
  <c r="R48" i="1"/>
  <c r="Q48" i="1"/>
  <c r="M48" i="1"/>
  <c r="L48" i="1"/>
  <c r="K48" i="1"/>
  <c r="J48" i="1"/>
  <c r="W47" i="1"/>
  <c r="V47" i="1"/>
  <c r="R47" i="1"/>
  <c r="Q47" i="1"/>
  <c r="M47" i="1"/>
  <c r="L47" i="1"/>
  <c r="K47" i="1"/>
  <c r="J47" i="1"/>
  <c r="W46" i="1"/>
  <c r="V46" i="1"/>
  <c r="R46" i="1"/>
  <c r="Q46" i="1"/>
  <c r="M46" i="1"/>
  <c r="L46" i="1"/>
  <c r="K46" i="1"/>
  <c r="J46" i="1"/>
  <c r="W45" i="1"/>
  <c r="V45" i="1"/>
  <c r="R45" i="1"/>
  <c r="Q45" i="1"/>
  <c r="M45" i="1"/>
  <c r="L45" i="1"/>
  <c r="K45" i="1"/>
  <c r="J45" i="1"/>
  <c r="W44" i="1"/>
  <c r="V44" i="1"/>
  <c r="R44" i="1"/>
  <c r="Q44" i="1"/>
  <c r="M44" i="1"/>
  <c r="L44" i="1"/>
  <c r="K44" i="1"/>
  <c r="J44" i="1"/>
  <c r="W43" i="1"/>
  <c r="V43" i="1"/>
  <c r="R43" i="1"/>
  <c r="Q43" i="1"/>
  <c r="M43" i="1"/>
  <c r="L43" i="1"/>
  <c r="K43" i="1"/>
  <c r="J43" i="1"/>
  <c r="W42" i="1"/>
  <c r="V42" i="1"/>
  <c r="R42" i="1"/>
  <c r="Q42" i="1"/>
  <c r="M42" i="1"/>
  <c r="L42" i="1"/>
  <c r="K42" i="1"/>
  <c r="J42" i="1"/>
  <c r="W41" i="1"/>
  <c r="V41" i="1"/>
  <c r="R41" i="1"/>
  <c r="Q41" i="1"/>
  <c r="M41" i="1"/>
  <c r="L41" i="1"/>
  <c r="K41" i="1"/>
  <c r="J41" i="1"/>
  <c r="W40" i="1"/>
  <c r="V40" i="1"/>
  <c r="R40" i="1"/>
  <c r="Q40" i="1"/>
  <c r="M40" i="1"/>
  <c r="L40" i="1"/>
  <c r="K40" i="1"/>
  <c r="J40" i="1"/>
  <c r="W39" i="1"/>
  <c r="V39" i="1"/>
  <c r="R39" i="1"/>
  <c r="Q39" i="1"/>
  <c r="M39" i="1"/>
  <c r="L39" i="1"/>
  <c r="K39" i="1"/>
  <c r="J39" i="1"/>
  <c r="W38" i="1"/>
  <c r="V38" i="1"/>
  <c r="R38" i="1"/>
  <c r="Q38" i="1"/>
  <c r="M38" i="1"/>
  <c r="L38" i="1"/>
  <c r="K38" i="1"/>
  <c r="J38" i="1"/>
  <c r="W37" i="1"/>
  <c r="V37" i="1"/>
  <c r="R37" i="1"/>
  <c r="Q37" i="1"/>
  <c r="M37" i="1"/>
  <c r="L37" i="1"/>
  <c r="K37" i="1"/>
  <c r="J37" i="1"/>
  <c r="W36" i="1"/>
  <c r="V36" i="1"/>
  <c r="R36" i="1"/>
  <c r="Q36" i="1"/>
  <c r="M36" i="1"/>
  <c r="L36" i="1"/>
  <c r="K36" i="1"/>
  <c r="J36" i="1"/>
  <c r="W35" i="1"/>
  <c r="V35" i="1"/>
  <c r="R35" i="1"/>
  <c r="Q35" i="1"/>
  <c r="M35" i="1"/>
  <c r="L35" i="1"/>
  <c r="K35" i="1"/>
  <c r="J35" i="1"/>
  <c r="W34" i="1"/>
  <c r="V34" i="1"/>
  <c r="R34" i="1"/>
  <c r="Q34" i="1"/>
  <c r="M34" i="1"/>
  <c r="L34" i="1"/>
  <c r="K34" i="1"/>
  <c r="J34" i="1"/>
  <c r="W33" i="1"/>
  <c r="V33" i="1"/>
  <c r="R33" i="1"/>
  <c r="Q33" i="1"/>
  <c r="M33" i="1"/>
  <c r="L33" i="1"/>
  <c r="K33" i="1"/>
  <c r="J33" i="1"/>
  <c r="W32" i="1"/>
  <c r="V32" i="1"/>
  <c r="R32" i="1"/>
  <c r="Q32" i="1"/>
  <c r="M32" i="1"/>
  <c r="L32" i="1"/>
  <c r="K32" i="1"/>
  <c r="J32" i="1"/>
  <c r="W31" i="1"/>
  <c r="V31" i="1"/>
  <c r="R31" i="1"/>
  <c r="Q31" i="1"/>
  <c r="M31" i="1"/>
  <c r="L31" i="1"/>
  <c r="K31" i="1"/>
  <c r="J31" i="1"/>
  <c r="W30" i="1"/>
  <c r="V30" i="1"/>
  <c r="R30" i="1"/>
  <c r="Q30" i="1"/>
  <c r="M30" i="1"/>
  <c r="L30" i="1"/>
  <c r="K30" i="1"/>
  <c r="J30" i="1"/>
  <c r="W29" i="1"/>
  <c r="V29" i="1"/>
  <c r="R29" i="1"/>
  <c r="Q29" i="1"/>
  <c r="M29" i="1"/>
  <c r="L29" i="1"/>
  <c r="K29" i="1"/>
  <c r="J29" i="1"/>
  <c r="W28" i="1"/>
  <c r="V28" i="1"/>
  <c r="R28" i="1"/>
  <c r="Q28" i="1"/>
  <c r="M28" i="1"/>
  <c r="L28" i="1"/>
  <c r="K28" i="1"/>
  <c r="J28" i="1"/>
  <c r="W27" i="1"/>
  <c r="V27" i="1"/>
  <c r="R27" i="1"/>
  <c r="Q27" i="1"/>
  <c r="M27" i="1"/>
  <c r="L27" i="1"/>
  <c r="K27" i="1"/>
  <c r="J27" i="1"/>
  <c r="W26" i="1"/>
  <c r="V26" i="1"/>
  <c r="R26" i="1"/>
  <c r="Q26" i="1"/>
  <c r="M26" i="1"/>
  <c r="L26" i="1"/>
  <c r="K26" i="1"/>
  <c r="J26" i="1"/>
  <c r="W25" i="1"/>
  <c r="V25" i="1"/>
  <c r="R25" i="1"/>
  <c r="Q25" i="1"/>
  <c r="M25" i="1"/>
  <c r="L25" i="1"/>
  <c r="K25" i="1"/>
  <c r="J25" i="1"/>
  <c r="W24" i="1"/>
  <c r="V24" i="1"/>
  <c r="R24" i="1"/>
  <c r="Q24" i="1"/>
  <c r="M24" i="1"/>
  <c r="L24" i="1"/>
  <c r="K24" i="1"/>
  <c r="J24" i="1"/>
  <c r="W23" i="1"/>
  <c r="V23" i="1"/>
  <c r="R23" i="1"/>
  <c r="Q23" i="1"/>
  <c r="M23" i="1"/>
  <c r="L23" i="1"/>
  <c r="K23" i="1"/>
  <c r="J23" i="1"/>
  <c r="W22" i="1"/>
  <c r="V22" i="1"/>
  <c r="R22" i="1"/>
  <c r="Q22" i="1"/>
  <c r="M22" i="1"/>
  <c r="L22" i="1"/>
  <c r="K22" i="1"/>
  <c r="J22" i="1"/>
  <c r="W21" i="1"/>
  <c r="V21" i="1"/>
  <c r="R21" i="1"/>
  <c r="Q21" i="1"/>
  <c r="M21" i="1"/>
  <c r="L21" i="1"/>
  <c r="K21" i="1"/>
  <c r="J21" i="1"/>
  <c r="W20" i="1"/>
  <c r="V20" i="1"/>
  <c r="R20" i="1"/>
  <c r="Q20" i="1"/>
  <c r="M20" i="1"/>
  <c r="L20" i="1"/>
  <c r="K20" i="1"/>
  <c r="J20" i="1"/>
  <c r="W19" i="1"/>
  <c r="V19" i="1"/>
  <c r="R19" i="1"/>
  <c r="Q19" i="1"/>
  <c r="M19" i="1"/>
  <c r="L19" i="1"/>
  <c r="K19" i="1"/>
  <c r="J19" i="1"/>
  <c r="W18" i="1"/>
  <c r="V18" i="1"/>
  <c r="R18" i="1"/>
  <c r="Q18" i="1"/>
  <c r="M18" i="1"/>
  <c r="L18" i="1"/>
  <c r="K18" i="1"/>
  <c r="J18" i="1"/>
  <c r="W17" i="1"/>
  <c r="V17" i="1"/>
  <c r="R17" i="1"/>
  <c r="Q17" i="1"/>
  <c r="M17" i="1"/>
  <c r="L17" i="1"/>
  <c r="K17" i="1"/>
  <c r="J17" i="1"/>
  <c r="W16" i="1"/>
  <c r="V16" i="1"/>
  <c r="R16" i="1"/>
  <c r="Q16" i="1"/>
  <c r="M16" i="1"/>
  <c r="L16" i="1"/>
  <c r="K16" i="1"/>
  <c r="J16" i="1"/>
  <c r="W15" i="1"/>
  <c r="V15" i="1"/>
  <c r="R15" i="1"/>
  <c r="Q15" i="1"/>
  <c r="M15" i="1"/>
  <c r="L15" i="1"/>
  <c r="K15" i="1"/>
  <c r="J15" i="1"/>
  <c r="W14" i="1"/>
  <c r="V14" i="1"/>
  <c r="R14" i="1"/>
  <c r="Q14" i="1"/>
  <c r="M14" i="1"/>
  <c r="L14" i="1"/>
  <c r="K14" i="1"/>
  <c r="J14" i="1"/>
  <c r="W13" i="1"/>
  <c r="V13" i="1"/>
  <c r="R13" i="1"/>
  <c r="Q13" i="1"/>
  <c r="M13" i="1"/>
  <c r="L13" i="1"/>
  <c r="K13" i="1"/>
  <c r="J13" i="1"/>
  <c r="W12" i="1"/>
  <c r="V12" i="1"/>
  <c r="R12" i="1"/>
  <c r="Q12" i="1"/>
  <c r="M12" i="1"/>
  <c r="L12" i="1"/>
  <c r="K12" i="1"/>
  <c r="J12" i="1"/>
  <c r="W11" i="1"/>
  <c r="V11" i="1"/>
  <c r="R11" i="1"/>
  <c r="Q11" i="1"/>
  <c r="M11" i="1"/>
  <c r="L11" i="1"/>
  <c r="K11" i="1"/>
  <c r="J11" i="1"/>
  <c r="W10" i="1"/>
  <c r="V10" i="1"/>
  <c r="R10" i="1"/>
  <c r="Q10" i="1"/>
  <c r="M10" i="1"/>
  <c r="L10" i="1"/>
  <c r="K10" i="1"/>
  <c r="J10" i="1"/>
  <c r="W9" i="1"/>
  <c r="V9" i="1"/>
  <c r="R9" i="1"/>
  <c r="Q9" i="1"/>
  <c r="M9" i="1"/>
  <c r="L9" i="1"/>
  <c r="K9" i="1"/>
  <c r="J9" i="1"/>
  <c r="W8" i="1"/>
  <c r="V8" i="1"/>
  <c r="R8" i="1"/>
  <c r="Q8" i="1"/>
  <c r="M8" i="1"/>
  <c r="L8" i="1"/>
  <c r="K8" i="1"/>
  <c r="J8" i="1"/>
  <c r="W7" i="1"/>
  <c r="V7" i="1"/>
  <c r="R7" i="1"/>
  <c r="Q7" i="1"/>
  <c r="M7" i="1"/>
  <c r="L7" i="1"/>
  <c r="K7" i="1"/>
  <c r="J7" i="1"/>
  <c r="W6" i="1"/>
  <c r="V6" i="1"/>
  <c r="R6" i="1"/>
  <c r="Q6" i="1"/>
  <c r="M6" i="1"/>
  <c r="L6" i="1"/>
  <c r="K6" i="1"/>
  <c r="J6" i="1"/>
  <c r="R5" i="1"/>
  <c r="Q5" i="1"/>
  <c r="W4" i="1"/>
  <c r="V4" i="1"/>
  <c r="R4" i="1"/>
  <c r="Q4" i="1"/>
  <c r="M4" i="1"/>
  <c r="L4" i="1"/>
  <c r="K4" i="1"/>
  <c r="J4" i="1"/>
</calcChain>
</file>

<file path=xl/sharedStrings.xml><?xml version="1.0" encoding="utf-8"?>
<sst xmlns="http://schemas.openxmlformats.org/spreadsheetml/2006/main" count="1489" uniqueCount="276">
  <si>
    <t>Lp.</t>
  </si>
  <si>
    <t>Strona umowy</t>
  </si>
  <si>
    <t>Ulica</t>
  </si>
  <si>
    <t>Nr</t>
  </si>
  <si>
    <t>Kod pocztowy</t>
  </si>
  <si>
    <t>Miejscowość</t>
  </si>
  <si>
    <t>NIP</t>
  </si>
  <si>
    <t>Nazwa punktu poboru</t>
  </si>
  <si>
    <t>Nr domu</t>
  </si>
  <si>
    <t>Miasto</t>
  </si>
  <si>
    <t>PPE</t>
  </si>
  <si>
    <t>Nr ewidencyjny</t>
  </si>
  <si>
    <t>Taryfa</t>
  </si>
  <si>
    <t>Szacowane  zużycie  energii w okresie umowy w strefie I [kWh]</t>
  </si>
  <si>
    <t>Szacowane  zużycie  energii w okresie umowy w strefie II [kWh]</t>
  </si>
  <si>
    <t>Dystrybutor energii</t>
  </si>
  <si>
    <t>Rodzaj aktualnie obowiązującej umowy sprzedażowej</t>
  </si>
  <si>
    <t>Termin obowiązywania obecnej umowy sprzedażowej</t>
  </si>
  <si>
    <t>Okres wypowiedzenie obecnie obowiązującej umowy kompleksowej/ sprzedażowej</t>
  </si>
  <si>
    <t xml:space="preserve">Wypowiedzenie z efektem na </t>
  </si>
  <si>
    <t>Obecny sprzedawca</t>
  </si>
  <si>
    <t>Planowana data rozpoczęcia sprzedaży</t>
  </si>
  <si>
    <t>Data zakończenia sprzedaży</t>
  </si>
  <si>
    <t>Która zmiana sprzedawcy</t>
  </si>
  <si>
    <t>PKP Szybka Kolej Miejska w Trójmieście Sp. z o.o.</t>
  </si>
  <si>
    <t>Morska</t>
  </si>
  <si>
    <t>350 A</t>
  </si>
  <si>
    <t>81-002</t>
  </si>
  <si>
    <t>Gdynia</t>
  </si>
  <si>
    <t>SKM Trójmiasto Wejherowo-hala i post.rewid,ośw.zew</t>
  </si>
  <si>
    <t>PL_PKPE_2215000008_09</t>
  </si>
  <si>
    <t>C21</t>
  </si>
  <si>
    <t>PKP Energetyka S.A.</t>
  </si>
  <si>
    <t>kompleksowa</t>
  </si>
  <si>
    <t>nieokreślony</t>
  </si>
  <si>
    <t>pierwsza</t>
  </si>
  <si>
    <t>SKM Trójmiasto Wejherowo-rej.Wh-ogrz,rozj, EOR5</t>
  </si>
  <si>
    <t>-</t>
  </si>
  <si>
    <t>84-200</t>
  </si>
  <si>
    <t>Wejherowo</t>
  </si>
  <si>
    <t>PL_PKPE_2215000009_01</t>
  </si>
  <si>
    <t>C11</t>
  </si>
  <si>
    <t>1 miesiąc</t>
  </si>
  <si>
    <t>koniec miesiąca kalendarzowego</t>
  </si>
  <si>
    <t>SKM Trójmiasto Wejherowo-rej Wh-ogrz.rozj.EOR4</t>
  </si>
  <si>
    <t>PL_PKPE_2215000010_02</t>
  </si>
  <si>
    <t>SKM Trójmiasto Strzebielino Morskie-Kasowniki</t>
  </si>
  <si>
    <t>PL_PKPE_2215000046_01</t>
  </si>
  <si>
    <t>SKM Trójmiasto Wejherowo-kasowniki biletowe</t>
  </si>
  <si>
    <t>PL_PKPE_2215000048_05</t>
  </si>
  <si>
    <t>SKM Trójmiasto Bożepole Wlk-kasownik biletowy</t>
  </si>
  <si>
    <t>PL_PKPE_2215000076_08</t>
  </si>
  <si>
    <t>SKM Trójmiasto Wejherowo-Automat biletowy</t>
  </si>
  <si>
    <t>PL_PKPE_2215000129_07</t>
  </si>
  <si>
    <t>SKM Trójmiasto urzadzenia EOR Gd. Oliwa</t>
  </si>
  <si>
    <t>PL_PKPE_2261000744_02</t>
  </si>
  <si>
    <t>SKM Trójmiasto Gdańsk Gł-Kasowniki</t>
  </si>
  <si>
    <t>PL_PKPE_2261000360_00</t>
  </si>
  <si>
    <t>SKM Trójmiasto Gdańsk Stocznia-Kasownik</t>
  </si>
  <si>
    <t>PL_PKPE_2261000361_02</t>
  </si>
  <si>
    <t>SKM Trójmiasto Gdańsk-pomieszczenia rewidentów</t>
  </si>
  <si>
    <t>PL_PKPE_2261000363_06</t>
  </si>
  <si>
    <t>SKM Trójmiasto Gd. Orłowo-el.ogrz.rozj.EOR1</t>
  </si>
  <si>
    <t>PL_PKPE_2261000068_02</t>
  </si>
  <si>
    <t>SKM Trójmiasto Gd. Zaspa-ośw.peronu</t>
  </si>
  <si>
    <t>PL_PKPE_2261000072_09</t>
  </si>
  <si>
    <t>SKM Trójmiasto Gd.Przymorze-ośw.peronu i tunelu</t>
  </si>
  <si>
    <t>PL_PKPE_2261000069_04</t>
  </si>
  <si>
    <t>SKM Trójmiasto Gd.Oliwa-ośw.per.I i 1/2 tunelu</t>
  </si>
  <si>
    <t>PL_PKPE_2261000073_01</t>
  </si>
  <si>
    <t>C12a</t>
  </si>
  <si>
    <t>SKM Trójmiasto Sopot Wyścigi -ośw. peronu</t>
  </si>
  <si>
    <t>PL_PKPE_2264000014_01</t>
  </si>
  <si>
    <t>SKM TRójmiasto</t>
  </si>
  <si>
    <t>PL_PKPE_2262000090_07</t>
  </si>
  <si>
    <t>SKM Trójmiasto Sopot-Dźwig dla niepełnosprawnych</t>
  </si>
  <si>
    <t>PL_PKPE_2264000045_00</t>
  </si>
  <si>
    <t>SKM Trójmiasto Sopot-nastawnia zdalnego sterowania</t>
  </si>
  <si>
    <t>PL_PKPE_2264000085_06</t>
  </si>
  <si>
    <t>PL_PKPE_2264000086_08</t>
  </si>
  <si>
    <t>SKM Trójmiasto Nast. zdalnego sterowania</t>
  </si>
  <si>
    <t>PL_PKPE_2261000707_02</t>
  </si>
  <si>
    <t xml:space="preserve">SKM Trójmiasto Sopot Wyścigi </t>
  </si>
  <si>
    <t>PL_PKPE_2264000096_07</t>
  </si>
  <si>
    <t>SKM Trójmiasto Nas.zdalnie i lokalnie sterowan</t>
  </si>
  <si>
    <t>PL_PKPE_2261000709_06</t>
  </si>
  <si>
    <t>SKM Trójmiasto Dzwig osobowy na przystanku SKM</t>
  </si>
  <si>
    <t>PL_PKPE_2264000097_09</t>
  </si>
  <si>
    <t>SKM Trójmiasto Sopot EOR</t>
  </si>
  <si>
    <t>PL_PKPE_2264000100_02</t>
  </si>
  <si>
    <t>SKM Trójmiasto Gdańsk Stocznia-oświetlenie peronu</t>
  </si>
  <si>
    <t>PL_PKPE_2261000066_08</t>
  </si>
  <si>
    <t>SKM Trójmiasto Gd.Politechnika-oświetlenie peronu</t>
  </si>
  <si>
    <t>PL_PKPE_2261000067_00</t>
  </si>
  <si>
    <t>SKM Trojmiasto Sopot</t>
  </si>
  <si>
    <t>PL_PKPE_2264000099_03</t>
  </si>
  <si>
    <t>SKM Trójmiasto urz. EOR rozj. nr 51-54 , ośw. zew.</t>
  </si>
  <si>
    <t>PL_PKPE_2261000754_01</t>
  </si>
  <si>
    <t>SKM Trójmiasto EOR 101a,101b,102,103 Gd.Wrzeszcz</t>
  </si>
  <si>
    <t>PL_PKPE_2261000756_05</t>
  </si>
  <si>
    <t>SKM Trójmiasto EOR w km 0,340, km 0,400, km 0,519</t>
  </si>
  <si>
    <t>PL_PKPE_2261000793_05</t>
  </si>
  <si>
    <t>SKM Trójmiasto Gdynia Gł.-kasa bilet.na dworcu SKM</t>
  </si>
  <si>
    <t>PL_PKPE_2262000064_08</t>
  </si>
  <si>
    <t>SKM Trójmiasto Gdynia Gł.-ESKD, biura</t>
  </si>
  <si>
    <t>PL_PKPE_2262000042_06</t>
  </si>
  <si>
    <t>SKM Trójmiasto Gd.Wzg.Św.Maks.-ośw. peronu</t>
  </si>
  <si>
    <t>PL_PKPE_2262000063_06</t>
  </si>
  <si>
    <t>SKM Trójmiasto Gd.Redłowo-ośw. peronu</t>
  </si>
  <si>
    <t>PL_PKPE_2262000067_04</t>
  </si>
  <si>
    <t>SKM Trójmiasto Gdynia-oświetlenie tab. pamiątkowej</t>
  </si>
  <si>
    <t>PL_PKPE_2262000151_01</t>
  </si>
  <si>
    <t>SKM Trójmiasto Gdynia Gl. - Dworzec Podmiejsk</t>
  </si>
  <si>
    <t>PL_PKPE_2262000153_05</t>
  </si>
  <si>
    <t>PKP SKM w Trójmieście Sp. z o.o.</t>
  </si>
  <si>
    <t>PL_PKPE_2215000260_03</t>
  </si>
  <si>
    <t>SKM Trójmiasto Gdynia Wzg.św. M. przej. dla pieszy</t>
  </si>
  <si>
    <t>PL_PKPE_2262000108_00</t>
  </si>
  <si>
    <t>SKM Trójmiasto Gdynia-b. sala tradycji</t>
  </si>
  <si>
    <t>PL_PKPE_2262000121_04</t>
  </si>
  <si>
    <t>SKM Trójmiasto Gdynia-pomieszczenia SOK</t>
  </si>
  <si>
    <t>PL_PKPE_2262000129_00</t>
  </si>
  <si>
    <t>SKM Trójmiasto Rumia- Kasownik biletowy</t>
  </si>
  <si>
    <t>PL_PKPE_2215000075_06</t>
  </si>
  <si>
    <t>SKM Trójmiasto Gdynia Stocznia-ośw.per.i kasowniki</t>
  </si>
  <si>
    <t>PL_PKPE_2262000062_04</t>
  </si>
  <si>
    <t>SKM Trójmiasto Gd.Grabówek-ośw. peronu</t>
  </si>
  <si>
    <t>PL_PKPE_2262000044_00</t>
  </si>
  <si>
    <t>SKM Trójmiasto Gd.Cisowa-rej.zasil.st.trans.1-3-20</t>
  </si>
  <si>
    <t>PL_PKPE_2262000057_05</t>
  </si>
  <si>
    <t>SKM Trójmiasto Gd.Cisowa-zasl.st.trans.1-3-21</t>
  </si>
  <si>
    <t>PL_PKPE_2262000059_09</t>
  </si>
  <si>
    <t>SKM Trójmiasto Gd.Cisowa-zas.st.trans.1-3-21/II</t>
  </si>
  <si>
    <t>PL_PKPE_2262000051_03</t>
  </si>
  <si>
    <t>SKM Trójmiasto Gd.Cisowa-zas.st.trans.1-3-22/II</t>
  </si>
  <si>
    <t>PL_PKPE_2262000055_01</t>
  </si>
  <si>
    <t>SKM Trójmiasto Gd.Cisowa-zas.st.trans.1-3-22/I</t>
  </si>
  <si>
    <t>PL_PKPE_2262000060_00</t>
  </si>
  <si>
    <t>SKM Trójmiasto Gd.Cisowa-zas.st.trans. 1-3-27/I</t>
  </si>
  <si>
    <t>PL_PKPE_2262000054_09</t>
  </si>
  <si>
    <t>SKM Trójmiasto Gd.Cisowa-zas.st.trans.1-3-27/II</t>
  </si>
  <si>
    <t>PL_PKPE_2262000053_07</t>
  </si>
  <si>
    <t>SKM Trójmiasto Gd.Cisowa-st.trans.1-3-23/I</t>
  </si>
  <si>
    <t>PL_PKPE_2262000058_07</t>
  </si>
  <si>
    <t>SKM Trójmiasto Gd.Cisowa-zas.st.trans.1-3-23/II</t>
  </si>
  <si>
    <t>PL_PKPE_2262000052_05</t>
  </si>
  <si>
    <t>SKM Trójmiasto Gd.Cisowa-zas.st.trans. 1-3-24/I</t>
  </si>
  <si>
    <t>PL_PKPE_2262000081_00</t>
  </si>
  <si>
    <t>SKM Trójmiasto Gd.Cisowa-zas.st.trans.1-3-24/II</t>
  </si>
  <si>
    <t>PL_PKPE_2262000046_04</t>
  </si>
  <si>
    <t>SKM Trójmiasto Gd.Cisowa-zas.st,trans.1-3-20/II</t>
  </si>
  <si>
    <t>PL_PKPE_2262000056_03</t>
  </si>
  <si>
    <t>SKM Trójmiasto Rumia Janowo-peron</t>
  </si>
  <si>
    <t>PL_PKPE_2262000048_08</t>
  </si>
  <si>
    <t>SKM Trójmiasto Gd. Chylonia-ośw. per.i cz tunelu</t>
  </si>
  <si>
    <t>PL_PKPE_2262000069_08</t>
  </si>
  <si>
    <t>PKP Szybka Kolej Miejska w Trójmieście - ośrodek Krzeszna</t>
  </si>
  <si>
    <t>PL_PKPE_2206000013_09</t>
  </si>
  <si>
    <t>SKM Trójmiasto Gdynia Chylonia EOR</t>
  </si>
  <si>
    <t>PL_PKPE_2262000164_06</t>
  </si>
  <si>
    <t>PL_PKPE_2262000165_08</t>
  </si>
  <si>
    <t>SKM Trójmiasto Gdynia-centr. nastawnia zdalnego st</t>
  </si>
  <si>
    <t>PL_PKPE_2262000218_07</t>
  </si>
  <si>
    <t>SKM Trójmiasto</t>
  </si>
  <si>
    <t>PL_PKPE_2262000552_05</t>
  </si>
  <si>
    <t>PKP SKM w Trójmieście Sp. z o.o. Lębork</t>
  </si>
  <si>
    <t>PL_PKPE_2208000116_01</t>
  </si>
  <si>
    <t>SKM Trójmiasto Nastawnia G-SKM Gd.Glówny</t>
  </si>
  <si>
    <t>PL_PKPE_2261000792_03</t>
  </si>
  <si>
    <t>PL_PKPE_2261000857_05</t>
  </si>
  <si>
    <t>C12b</t>
  </si>
  <si>
    <t>PL_PKPE_2261000492_09</t>
  </si>
  <si>
    <t>PL_PKPE_2261000468_04</t>
  </si>
  <si>
    <t>SKM Trójmiasto Gdynia Orłowo-nastawnia zdalnego st</t>
  </si>
  <si>
    <t>PL_PKPE_2262000189_04</t>
  </si>
  <si>
    <t>PL_PKPE_2261000915_03</t>
  </si>
  <si>
    <t>PL_PKPE_2261000880_08</t>
  </si>
  <si>
    <t>PL_PKPE_2261000881_00</t>
  </si>
  <si>
    <t>PL_PKPE_2215000261_05</t>
  </si>
  <si>
    <t>SKM Trójmiasto EOR w km 19,900</t>
  </si>
  <si>
    <t>PL_PKPE_2262000565_00</t>
  </si>
  <si>
    <t>PKP Szybka Kolej Miejska w Trójmieście</t>
  </si>
  <si>
    <t>PL_PKPE_2262000551_03</t>
  </si>
  <si>
    <t>PKP Szybka Kolej Miejska zasilanie szynobusów</t>
  </si>
  <si>
    <t>PL_PKPE_2206000120_00</t>
  </si>
  <si>
    <t>C22a</t>
  </si>
  <si>
    <t>SKM Trójmiasto Kasa biletowa Somonino</t>
  </si>
  <si>
    <t>83-314</t>
  </si>
  <si>
    <t>Somonino</t>
  </si>
  <si>
    <t>PL_PKPE_2205000125_06</t>
  </si>
  <si>
    <t>2 miesiące</t>
  </si>
  <si>
    <t>SKM Trójmiasto Gd.Chyl.-ogrzew. rozj. EOR1</t>
  </si>
  <si>
    <t>PL_PKPE_2262000106_06</t>
  </si>
  <si>
    <t>SKM Trójmiasto EOR 31,32,33,34,35,36</t>
  </si>
  <si>
    <t>PL_PKPE_2262000386_04</t>
  </si>
  <si>
    <t>SKM Trójmiasto Nastawnia G - SKM</t>
  </si>
  <si>
    <t>PL_PKPE_2261000733_01</t>
  </si>
  <si>
    <t>SKM Trójmiasto Gdynia Gł.-ośw.per. SKM</t>
  </si>
  <si>
    <t>PL_PKPE_2262000089_06</t>
  </si>
  <si>
    <t>SKM Trójmiasto Gdynia Leszczynki-ośw.pe. i tunelu</t>
  </si>
  <si>
    <t>PL_PKPE_2262000066_02</t>
  </si>
  <si>
    <t>SKM Trójmiasto Gdynia-EOR i oświetlenie zewn</t>
  </si>
  <si>
    <t>PL_PKPE_2262000190_05</t>
  </si>
  <si>
    <t>PKP Szybka Kolej Miejska w Trójmieście Sp. z o.o. Kasa biletowa w Wejherowie</t>
  </si>
  <si>
    <t>PL_PKPE_2215000024_09</t>
  </si>
  <si>
    <t>Wiejska</t>
  </si>
  <si>
    <t>81-058</t>
  </si>
  <si>
    <t>PL_PKPE_2262000149_08</t>
  </si>
  <si>
    <t>Pomorska</t>
  </si>
  <si>
    <t>80-333</t>
  </si>
  <si>
    <t>Gdańsk</t>
  </si>
  <si>
    <t>PL_PKPE_2261000508_08</t>
  </si>
  <si>
    <t>80-241</t>
  </si>
  <si>
    <t>PL_PKPE_2261000498_01</t>
  </si>
  <si>
    <t>Kliniczna</t>
  </si>
  <si>
    <t>80-402</t>
  </si>
  <si>
    <t>PL_PKPE_2261000500_02</t>
  </si>
  <si>
    <t>Marynarki Polskiej</t>
  </si>
  <si>
    <t>80-868</t>
  </si>
  <si>
    <t>PL_PKPE_2261000501_04</t>
  </si>
  <si>
    <t>PL_PKPE_2261000502_06</t>
  </si>
  <si>
    <t>80-405</t>
  </si>
  <si>
    <t>PL_PKPE_2261000503_08</t>
  </si>
  <si>
    <t>80-001</t>
  </si>
  <si>
    <t>PL_PKPE_2261000505_02</t>
  </si>
  <si>
    <t>Śląska</t>
  </si>
  <si>
    <t>80-384</t>
  </si>
  <si>
    <t>PL_PKPE_2261000506_04</t>
  </si>
  <si>
    <t>Leona Drożyńskiego</t>
  </si>
  <si>
    <t>80-381</t>
  </si>
  <si>
    <t>PL_PKPE_2261000507_06</t>
  </si>
  <si>
    <t>Zwycięstwa</t>
  </si>
  <si>
    <t>81-464</t>
  </si>
  <si>
    <t>PL_PKPE_2262000328_04</t>
  </si>
  <si>
    <t>81-304</t>
  </si>
  <si>
    <t>PL_PKPE_2262000329_06</t>
  </si>
  <si>
    <t>81-704</t>
  </si>
  <si>
    <t>Sopot</t>
  </si>
  <si>
    <t>PL_PKPE_2264000063_04</t>
  </si>
  <si>
    <t>Przemyska</t>
  </si>
  <si>
    <t>81-507</t>
  </si>
  <si>
    <t>PL_PKPE_2264000066_00</t>
  </si>
  <si>
    <t>Spółdzielcza</t>
  </si>
  <si>
    <t>81-545</t>
  </si>
  <si>
    <t>PL_PKPE_2262000185_06</t>
  </si>
  <si>
    <t>PL_PKPE_2261000899_05</t>
  </si>
  <si>
    <t>B21</t>
  </si>
  <si>
    <t>PKP SKM w Trójmieście Sp. z o.o. Peron kolejowy</t>
  </si>
  <si>
    <t>Bitwy Oliwskiej</t>
  </si>
  <si>
    <t>80-339</t>
  </si>
  <si>
    <t>PL0037310124148055</t>
  </si>
  <si>
    <t>317001300/1</t>
  </si>
  <si>
    <t>ENERGA OPERATOR S.A.</t>
  </si>
  <si>
    <t>Energa Obrót S.A.</t>
  </si>
  <si>
    <t>PKP SKM w Trójmieście Sp. z o.o. Tunel dla pieszych</t>
  </si>
  <si>
    <t>Wejherowska</t>
  </si>
  <si>
    <t>PL0037320031531631</t>
  </si>
  <si>
    <t>320000610/2</t>
  </si>
  <si>
    <t>Dworcowa</t>
  </si>
  <si>
    <t>83-300</t>
  </si>
  <si>
    <t>Kartuzy</t>
  </si>
  <si>
    <t>PL0037350000830008</t>
  </si>
  <si>
    <t>1803577601</t>
  </si>
  <si>
    <t>SKM Trójmiasto Kasa SKM w Redzie</t>
  </si>
  <si>
    <t>Gdańska</t>
  </si>
  <si>
    <t>72/paw.2</t>
  </si>
  <si>
    <t>84-240</t>
  </si>
  <si>
    <t>Reda</t>
  </si>
  <si>
    <t>PL0037360070514449</t>
  </si>
  <si>
    <t>369889037/1</t>
  </si>
  <si>
    <t>C12A</t>
  </si>
  <si>
    <t>PKP SKM w Trójmieście Sp. z o.o. Stacja Gdańsk Żabianka</t>
  </si>
  <si>
    <t>PL0037310118790625</t>
  </si>
  <si>
    <t>379903847/18351</t>
  </si>
  <si>
    <t>C22B</t>
  </si>
  <si>
    <t>zał. Nr 4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</si>
</sst>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charset val="238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3" fillId="4" borderId="0" applyNumberFormat="0" applyBorder="0" applyAlignment="0" applyProtection="0"/>
    <xf numFmtId="0" fontId="10" fillId="0" borderId="0"/>
  </cellStyleXfs>
  <cellXfs count="21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7" fillId="11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4" fontId="0" fillId="0" borderId="1" xfId="0" applyNumberFormat="1" applyBorder="1"/>
    <xf numFmtId="14" fontId="0" fillId="0" borderId="0" xfId="0" applyNumberFormat="1" applyBorder="1"/>
    <xf numFmtId="14" fontId="7" fillId="0" borderId="1" xfId="2" applyNumberFormat="1" applyFont="1" applyFill="1" applyBorder="1" applyAlignment="1">
      <alignment horizontal="center" vertical="center" wrapText="1"/>
    </xf>
    <xf numFmtId="14" fontId="7" fillId="0" borderId="0" xfId="2" applyNumberFormat="1" applyFon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/>
    </xf>
    <xf numFmtId="0" fontId="8" fillId="0" borderId="1" xfId="0" applyFont="1" applyFill="1" applyBorder="1"/>
    <xf numFmtId="49" fontId="0" fillId="0" borderId="1" xfId="0" applyNumberFormat="1" applyFill="1" applyBorder="1" applyAlignment="1">
      <alignment horizontal="center" vertical="center"/>
    </xf>
    <xf numFmtId="0" fontId="0" fillId="0" borderId="1" xfId="0" quotePrefix="1" applyFill="1" applyBorder="1" applyAlignment="1">
      <alignment horizontal="center" vertical="center"/>
    </xf>
    <xf numFmtId="0" fontId="0" fillId="0" borderId="0" xfId="0" applyBorder="1"/>
    <xf numFmtId="0" fontId="0" fillId="0" borderId="0" xfId="0" applyFill="1"/>
    <xf numFmtId="0" fontId="9" fillId="0" borderId="0" xfId="0" applyFont="1" applyBorder="1" applyAlignment="1">
      <alignment vertical="center"/>
    </xf>
    <xf numFmtId="0" fontId="7" fillId="11" borderId="0" xfId="0" applyFont="1" applyFill="1"/>
  </cellXfs>
  <cellStyles count="11">
    <cellStyle name="60% — akcent 1 2" xfId="3" xr:uid="{00000000-0005-0000-0000-000000000000}"/>
    <cellStyle name="60% — akcent 2 2" xfId="4" xr:uid="{00000000-0005-0000-0000-000001000000}"/>
    <cellStyle name="60% — akcent 3 2" xfId="5" xr:uid="{00000000-0005-0000-0000-000002000000}"/>
    <cellStyle name="60% — akcent 4 2" xfId="6" xr:uid="{00000000-0005-0000-0000-000003000000}"/>
    <cellStyle name="60% — akcent 5 2" xfId="7" xr:uid="{00000000-0005-0000-0000-000004000000}"/>
    <cellStyle name="60% — akcent 6 2" xfId="8" xr:uid="{00000000-0005-0000-0000-000005000000}"/>
    <cellStyle name="Dobry" xfId="1" builtinId="26"/>
    <cellStyle name="Neutralny 2" xfId="9" xr:uid="{00000000-0005-0000-0000-000007000000}"/>
    <cellStyle name="Normalny" xfId="0" builtinId="0"/>
    <cellStyle name="Normalny 2" xfId="10" xr:uid="{00000000-0005-0000-0000-000009000000}"/>
    <cellStyle name="Zły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KOMAK~1\AppData\Local\Temp\20200227%20Zestawienie%20do%20OP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KOMAK~1\AppData\Local\Temp\Kopia%2020200130_PKP_E_analiza_po_spr_M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KM%20Tr&#243;jmiasto\714-0135%20Projekt%20ramowy%20doradztwa%20dla%20SKM%203M\Dane\Zakup%20energii%20na%20cele%20nietrakcyjne\20200123%20Wniosek%20na%20Zarz&#261;d\Zestawienie%20do%20OPZ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KM%20Tr&#243;jmiasto\714-0135%20Projekt%20ramowy%20doradztwa%20dla%20SKM%203M\Dane\Zakup%20energii%20na%20cele%20nietrakcyjne\20200123%20Wniosek%20na%20Zarz&#261;d\Kopia%2020200130_PKP_E_analiza_po_spr_MW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KOMAK~1\AppData\Local\Temp\Kopia%2020200124_Energa_analiza_po_spr_M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2"/>
      <sheetName val="Lista SIWZ"/>
      <sheetName val="Obliczenia wolumenu + ceny"/>
      <sheetName val="Wolumeny przetarg"/>
      <sheetName val="Wolumeny roczne"/>
    </sheetNames>
    <sheetDataSet>
      <sheetData sheetId="0">
        <row r="2">
          <cell r="B2">
            <v>150411001</v>
          </cell>
          <cell r="C2" t="str">
            <v>Wejherowo - hala i posterunek rewidencki PC, oświetlenie zewnętrzne</v>
          </cell>
          <cell r="D2" t="str">
            <v>Wejherowo</v>
          </cell>
          <cell r="E2" t="str">
            <v>-</v>
          </cell>
          <cell r="F2" t="str">
            <v>-</v>
          </cell>
          <cell r="G2" t="str">
            <v>84-200</v>
          </cell>
        </row>
        <row r="3">
          <cell r="B3">
            <v>150411003</v>
          </cell>
          <cell r="C3" t="str">
            <v>Wejherowo, rejon Wh - EOR nr 51,52,53,55</v>
          </cell>
          <cell r="D3" t="str">
            <v>Wejherowo</v>
          </cell>
          <cell r="E3" t="str">
            <v>Kwiatowa</v>
          </cell>
          <cell r="F3" t="str">
            <v>-</v>
          </cell>
          <cell r="G3" t="str">
            <v>84-200</v>
          </cell>
        </row>
        <row r="4">
          <cell r="B4">
            <v>150411134</v>
          </cell>
          <cell r="C4" t="str">
            <v>Strzebielino Morskie - Kasowniki</v>
          </cell>
          <cell r="D4" t="str">
            <v>Strzebielino Morskie</v>
          </cell>
          <cell r="E4" t="str">
            <v>-</v>
          </cell>
          <cell r="F4" t="str">
            <v>-</v>
          </cell>
          <cell r="G4" t="str">
            <v>84-220</v>
          </cell>
        </row>
        <row r="5">
          <cell r="B5">
            <v>150411139</v>
          </cell>
          <cell r="C5" t="str">
            <v>Wejherowo - kasowniki bieltowe na peronie 1 i 2</v>
          </cell>
          <cell r="D5" t="str">
            <v>Wejherowo</v>
          </cell>
          <cell r="E5" t="str">
            <v>-</v>
          </cell>
          <cell r="F5" t="str">
            <v>-</v>
          </cell>
          <cell r="G5" t="str">
            <v>84-200</v>
          </cell>
        </row>
        <row r="6">
          <cell r="B6">
            <v>150411147</v>
          </cell>
          <cell r="C6" t="str">
            <v>Bożepole Wielkie - blok kasownika biletowego</v>
          </cell>
          <cell r="D6" t="str">
            <v>Bożepole Wielkie</v>
          </cell>
          <cell r="E6" t="str">
            <v>-</v>
          </cell>
          <cell r="F6" t="str">
            <v>-</v>
          </cell>
          <cell r="G6" t="str">
            <v>84-214</v>
          </cell>
        </row>
        <row r="7">
          <cell r="B7">
            <v>150411168</v>
          </cell>
          <cell r="C7" t="str">
            <v>Wejherowo - automat biletowy, kasownik</v>
          </cell>
          <cell r="D7" t="str">
            <v>Wejherowo</v>
          </cell>
          <cell r="E7" t="str">
            <v>-</v>
          </cell>
          <cell r="F7" t="str">
            <v>-</v>
          </cell>
          <cell r="G7" t="str">
            <v>84-200</v>
          </cell>
        </row>
        <row r="8">
          <cell r="B8">
            <v>150703243</v>
          </cell>
          <cell r="C8" t="str">
            <v>Urządzenia EOR Gdańsk Oliwa</v>
          </cell>
          <cell r="D8" t="str">
            <v>Gdańsk</v>
          </cell>
          <cell r="E8" t="str">
            <v>-</v>
          </cell>
          <cell r="F8" t="str">
            <v>-</v>
          </cell>
          <cell r="G8" t="str">
            <v>80-321</v>
          </cell>
        </row>
        <row r="9">
          <cell r="B9">
            <v>150711007</v>
          </cell>
          <cell r="C9" t="str">
            <v>Nastawnia zdalnie i lokalnie sterowana G-SKM</v>
          </cell>
          <cell r="D9" t="str">
            <v>Gdańsk</v>
          </cell>
          <cell r="E9" t="str">
            <v>-</v>
          </cell>
          <cell r="F9" t="str">
            <v>-</v>
          </cell>
          <cell r="G9" t="str">
            <v>80-336</v>
          </cell>
        </row>
        <row r="10">
          <cell r="B10">
            <v>150711028</v>
          </cell>
          <cell r="C10" t="str">
            <v>Gdańsk Główny - Kasowniki perony 3,4 tunel km 0,100</v>
          </cell>
          <cell r="D10" t="str">
            <v>Gdańsk</v>
          </cell>
          <cell r="E10" t="str">
            <v>Podwale Grodzkie</v>
          </cell>
          <cell r="F10" t="str">
            <v>-</v>
          </cell>
          <cell r="G10" t="str">
            <v>80-895</v>
          </cell>
        </row>
        <row r="11">
          <cell r="B11">
            <v>150711029</v>
          </cell>
          <cell r="C11" t="str">
            <v>Gdańsk Stocznia - Kasownik biletowy (peron SKM)</v>
          </cell>
          <cell r="D11" t="str">
            <v>Gdańsk</v>
          </cell>
          <cell r="E11" t="str">
            <v>Kolejowa</v>
          </cell>
          <cell r="F11" t="str">
            <v>-</v>
          </cell>
          <cell r="G11" t="str">
            <v>80-201</v>
          </cell>
        </row>
        <row r="12">
          <cell r="B12">
            <v>150711031</v>
          </cell>
          <cell r="C12" t="str">
            <v>Gdańsk Główny - Pomieszczenia rewidentów i mechaników drukarek</v>
          </cell>
          <cell r="D12" t="str">
            <v>Gdańsk</v>
          </cell>
          <cell r="E12" t="str">
            <v>-</v>
          </cell>
          <cell r="F12" t="str">
            <v>-</v>
          </cell>
          <cell r="G12" t="str">
            <v>80-405</v>
          </cell>
        </row>
        <row r="13">
          <cell r="B13">
            <v>150711048</v>
          </cell>
          <cell r="C13" t="str">
            <v>Nastawnia zdalnie i lokalnie sterowana G-SKM Gd.Główny</v>
          </cell>
          <cell r="D13" t="str">
            <v>Gdańsk</v>
          </cell>
          <cell r="E13" t="str">
            <v>Podwale Grodzkie</v>
          </cell>
          <cell r="F13" t="str">
            <v>-</v>
          </cell>
          <cell r="G13" t="str">
            <v>80-895</v>
          </cell>
        </row>
        <row r="14">
          <cell r="B14">
            <v>150711057</v>
          </cell>
          <cell r="C14" t="str">
            <v>Oświetlenie peronu SKM Gdańsk Wrzeszcz</v>
          </cell>
          <cell r="D14" t="str">
            <v>Gdańsk</v>
          </cell>
          <cell r="E14" t="str">
            <v>Romana Dmowskiego</v>
          </cell>
          <cell r="F14">
            <v>13</v>
          </cell>
          <cell r="G14" t="str">
            <v>80-336</v>
          </cell>
        </row>
        <row r="15">
          <cell r="B15">
            <v>150711067</v>
          </cell>
          <cell r="C15" t="str">
            <v>Nastawnia G, ośw.zew., warsztatAS, urz.SRK (zas. Rezerw) Gdańsk Gł</v>
          </cell>
          <cell r="D15" t="str">
            <v>Gdańsk</v>
          </cell>
          <cell r="E15" t="str">
            <v>-</v>
          </cell>
          <cell r="F15" t="str">
            <v>-</v>
          </cell>
          <cell r="G15" t="str">
            <v>80-336</v>
          </cell>
        </row>
        <row r="16">
          <cell r="B16">
            <v>150711068</v>
          </cell>
          <cell r="C16" t="str">
            <v>Nastawnia G, ośw.zew., warsztatAS, urz.SRK</v>
          </cell>
          <cell r="D16" t="str">
            <v>Gdańsk</v>
          </cell>
          <cell r="E16" t="str">
            <v>-</v>
          </cell>
          <cell r="F16" t="str">
            <v>-</v>
          </cell>
          <cell r="G16" t="str">
            <v>80-336</v>
          </cell>
        </row>
        <row r="17">
          <cell r="B17">
            <v>150713007</v>
          </cell>
          <cell r="C17" t="str">
            <v>Gdynia Orłowo - elektrycznego ogrzewanie rozjazdów EOR 1</v>
          </cell>
          <cell r="D17" t="str">
            <v>Gdynia</v>
          </cell>
          <cell r="E17" t="str">
            <v>Jesionowa</v>
          </cell>
          <cell r="F17" t="str">
            <v>-</v>
          </cell>
          <cell r="G17" t="str">
            <v>81-155</v>
          </cell>
        </row>
        <row r="18">
          <cell r="B18">
            <v>150713010</v>
          </cell>
          <cell r="C18" t="str">
            <v>Gdańsk Zaspa - oświetlenie peronu</v>
          </cell>
          <cell r="D18" t="str">
            <v>Gdańsk</v>
          </cell>
          <cell r="E18" t="str">
            <v>Hynka</v>
          </cell>
          <cell r="F18" t="str">
            <v>-</v>
          </cell>
          <cell r="G18" t="str">
            <v>80-465</v>
          </cell>
        </row>
        <row r="19">
          <cell r="B19">
            <v>150713011</v>
          </cell>
          <cell r="C19" t="str">
            <v>Gdańsk Przymorze - oświetlenie peronu i tunelu</v>
          </cell>
          <cell r="D19" t="str">
            <v>Gdańsk</v>
          </cell>
          <cell r="E19" t="str">
            <v>-</v>
          </cell>
          <cell r="F19" t="str">
            <v>-</v>
          </cell>
          <cell r="G19" t="str">
            <v>80-309</v>
          </cell>
        </row>
        <row r="20">
          <cell r="B20">
            <v>150713012</v>
          </cell>
          <cell r="C20" t="str">
            <v>Gd. Oliwa - ośw. Peronu i 1/2 tunelu</v>
          </cell>
          <cell r="D20" t="str">
            <v>Gdańsk</v>
          </cell>
          <cell r="E20" t="str">
            <v>-</v>
          </cell>
          <cell r="F20" t="str">
            <v>-</v>
          </cell>
          <cell r="G20" t="str">
            <v>80-321</v>
          </cell>
        </row>
        <row r="21">
          <cell r="B21">
            <v>150713013</v>
          </cell>
          <cell r="C21" t="str">
            <v>Sopot Wyścigi - oświetlenie peronu, schronisko</v>
          </cell>
          <cell r="D21" t="str">
            <v>Sopot</v>
          </cell>
          <cell r="E21" t="str">
            <v>-</v>
          </cell>
          <cell r="F21" t="str">
            <v>-</v>
          </cell>
          <cell r="G21" t="str">
            <v>81-853</v>
          </cell>
        </row>
        <row r="22">
          <cell r="B22">
            <v>150713082</v>
          </cell>
          <cell r="C22" t="str">
            <v>Oświetlenie zejścia, peronu i tunelu "KLIF" Gdynia Orłowo</v>
          </cell>
          <cell r="D22" t="str">
            <v>Gdynia</v>
          </cell>
          <cell r="E22" t="str">
            <v>-</v>
          </cell>
          <cell r="F22" t="str">
            <v>-</v>
          </cell>
          <cell r="G22" t="str">
            <v>81-155</v>
          </cell>
        </row>
        <row r="23">
          <cell r="B23">
            <v>150713131</v>
          </cell>
          <cell r="C23" t="str">
            <v>Dźwig dla osób niepełnosprawnych</v>
          </cell>
          <cell r="D23" t="str">
            <v>Sopot</v>
          </cell>
          <cell r="E23" t="str">
            <v>-</v>
          </cell>
          <cell r="F23" t="str">
            <v>-</v>
          </cell>
          <cell r="G23" t="str">
            <v>81-850</v>
          </cell>
        </row>
        <row r="24">
          <cell r="B24">
            <v>150713165</v>
          </cell>
          <cell r="C24" t="str">
            <v>Projektowana nastawnia zdalnego sterowania Gdynia Orłowo ul.Klonowa</v>
          </cell>
          <cell r="D24" t="str">
            <v>Gdynia</v>
          </cell>
          <cell r="E24" t="str">
            <v>-</v>
          </cell>
          <cell r="F24" t="str">
            <v>-</v>
          </cell>
          <cell r="G24" t="str">
            <v>81-558</v>
          </cell>
        </row>
        <row r="25">
          <cell r="B25">
            <v>150713169</v>
          </cell>
          <cell r="C25" t="str">
            <v>Sopot - Projektowana nastawnia zdalnego sterowania</v>
          </cell>
          <cell r="D25" t="str">
            <v>Sopot</v>
          </cell>
          <cell r="E25" t="str">
            <v>-</v>
          </cell>
          <cell r="F25" t="str">
            <v>-</v>
          </cell>
          <cell r="G25" t="str">
            <v>81-850</v>
          </cell>
        </row>
        <row r="26">
          <cell r="B26">
            <v>150713170</v>
          </cell>
          <cell r="C26" t="str">
            <v>Sopot - nastawnia zdalnego sterowania (zasilanie rezerwowe)</v>
          </cell>
          <cell r="D26" t="str">
            <v>Sopot</v>
          </cell>
          <cell r="E26" t="str">
            <v>-</v>
          </cell>
          <cell r="F26" t="str">
            <v>-</v>
          </cell>
          <cell r="G26" t="str">
            <v>81-850</v>
          </cell>
        </row>
        <row r="27">
          <cell r="B27">
            <v>150713176</v>
          </cell>
          <cell r="C27" t="str">
            <v>Nast.. Zdalnego sterowania międzytorze torów 501 i 502 stacja Gd. Oliwa</v>
          </cell>
          <cell r="D27" t="str">
            <v>Gdańsk</v>
          </cell>
          <cell r="E27" t="str">
            <v>-</v>
          </cell>
          <cell r="F27" t="str">
            <v>-</v>
          </cell>
          <cell r="G27" t="str">
            <v>80-321</v>
          </cell>
        </row>
        <row r="28">
          <cell r="B28">
            <v>150713177</v>
          </cell>
          <cell r="C28" t="str">
            <v>Przystanek osobowy Sopot Wyścigi</v>
          </cell>
          <cell r="D28" t="str">
            <v>Sopot</v>
          </cell>
          <cell r="E28" t="str">
            <v>-</v>
          </cell>
          <cell r="F28" t="str">
            <v>-</v>
          </cell>
          <cell r="G28" t="str">
            <v>81-859</v>
          </cell>
        </row>
        <row r="29">
          <cell r="B29">
            <v>150713178</v>
          </cell>
          <cell r="C29" t="str">
            <v>Nastawnia zdalnie i lokalnie sterowana Wr - SKM Gd. Wrzeszcz, km 4,320</v>
          </cell>
          <cell r="D29" t="str">
            <v>Gdańsk</v>
          </cell>
          <cell r="E29" t="str">
            <v>-</v>
          </cell>
          <cell r="F29" t="str">
            <v>-</v>
          </cell>
          <cell r="G29" t="str">
            <v>80-243</v>
          </cell>
        </row>
        <row r="30">
          <cell r="B30">
            <v>150713179</v>
          </cell>
          <cell r="C30" t="str">
            <v>Dźwig osobowy na przystanku SKM Sopot ul. Marynarzy</v>
          </cell>
          <cell r="D30" t="str">
            <v>Sopot</v>
          </cell>
          <cell r="E30" t="str">
            <v>-</v>
          </cell>
          <cell r="F30" t="str">
            <v>-</v>
          </cell>
          <cell r="G30" t="str">
            <v>81-850</v>
          </cell>
        </row>
        <row r="31">
          <cell r="B31">
            <v>150713180</v>
          </cell>
          <cell r="C31" t="str">
            <v>Urządzenia EOR</v>
          </cell>
          <cell r="D31" t="str">
            <v>Sopot</v>
          </cell>
          <cell r="E31" t="str">
            <v>-</v>
          </cell>
          <cell r="F31" t="str">
            <v>-</v>
          </cell>
          <cell r="G31" t="str">
            <v>81-850</v>
          </cell>
        </row>
        <row r="32">
          <cell r="B32">
            <v>150714001</v>
          </cell>
          <cell r="C32" t="str">
            <v>Gdańsk Stocznia - oświetlenie peronu</v>
          </cell>
          <cell r="D32" t="str">
            <v>Gdańsk</v>
          </cell>
          <cell r="E32" t="str">
            <v>-</v>
          </cell>
          <cell r="F32" t="str">
            <v>-</v>
          </cell>
          <cell r="G32" t="str">
            <v>80-405</v>
          </cell>
        </row>
        <row r="33">
          <cell r="B33">
            <v>150714002</v>
          </cell>
          <cell r="C33" t="str">
            <v>Gdańsk Politechnika - oświetlenie peronu</v>
          </cell>
          <cell r="D33" t="str">
            <v>Gdańsk</v>
          </cell>
          <cell r="E33" t="str">
            <v>-</v>
          </cell>
          <cell r="F33" t="str">
            <v>-</v>
          </cell>
          <cell r="G33" t="str">
            <v>80-405</v>
          </cell>
        </row>
        <row r="34">
          <cell r="B34">
            <v>150720069</v>
          </cell>
          <cell r="C34" t="str">
            <v>Urządzenia EOR stacja PKP Sopot</v>
          </cell>
          <cell r="D34" t="str">
            <v>Sopot</v>
          </cell>
          <cell r="E34" t="str">
            <v>-</v>
          </cell>
          <cell r="F34" t="str">
            <v>-</v>
          </cell>
          <cell r="G34" t="str">
            <v>81-850</v>
          </cell>
        </row>
        <row r="35">
          <cell r="B35">
            <v>150720073</v>
          </cell>
          <cell r="C35" t="str">
            <v>Urz. EOR rozj. Nr 51,52,53,54 oraz ośw. Terenu kolejowego Gd. Wrzeszcz</v>
          </cell>
          <cell r="D35" t="str">
            <v>Gdańsk</v>
          </cell>
          <cell r="E35" t="str">
            <v>-</v>
          </cell>
          <cell r="F35" t="str">
            <v>-</v>
          </cell>
          <cell r="G35" t="str">
            <v>80-243</v>
          </cell>
        </row>
        <row r="36">
          <cell r="B36">
            <v>150720074</v>
          </cell>
          <cell r="C36" t="str">
            <v>Urz. EOR nr. 101a, 101b, 102, 103 st. Gd. Wrzeszcz</v>
          </cell>
          <cell r="D36" t="str">
            <v>Gdańsk</v>
          </cell>
          <cell r="E36" t="str">
            <v>-</v>
          </cell>
          <cell r="F36" t="str">
            <v>-</v>
          </cell>
          <cell r="G36" t="str">
            <v>80-243</v>
          </cell>
        </row>
        <row r="37">
          <cell r="B37">
            <v>150720076</v>
          </cell>
          <cell r="C37" t="str">
            <v>EOR w km 0,340, km 0,400, km 0,519 oraz ośw. Ter. Kol. W st. Gdańsk</v>
          </cell>
          <cell r="D37" t="str">
            <v>Gdańsk</v>
          </cell>
          <cell r="E37" t="str">
            <v>-</v>
          </cell>
          <cell r="F37" t="str">
            <v>-</v>
          </cell>
          <cell r="G37" t="str">
            <v>80-895</v>
          </cell>
        </row>
        <row r="38">
          <cell r="B38">
            <v>150720107</v>
          </cell>
          <cell r="C38" t="str">
            <v>Kasownik w tunelu dworca PKP SKM Gdańsk Wrzeszcz</v>
          </cell>
          <cell r="D38" t="str">
            <v>Gdańsk</v>
          </cell>
          <cell r="E38" t="str">
            <v>-</v>
          </cell>
          <cell r="F38" t="str">
            <v>-</v>
          </cell>
          <cell r="G38" t="str">
            <v>80-243</v>
          </cell>
        </row>
        <row r="39">
          <cell r="B39">
            <v>150770003</v>
          </cell>
          <cell r="C39" t="str">
            <v>Szafa EOR (3RESO) w km 327,965 Gdańsk Główny</v>
          </cell>
          <cell r="D39" t="str">
            <v>Gdańsk</v>
          </cell>
          <cell r="E39" t="str">
            <v>-</v>
          </cell>
          <cell r="F39" t="str">
            <v>-</v>
          </cell>
          <cell r="G39" t="str">
            <v>80-336</v>
          </cell>
        </row>
        <row r="40">
          <cell r="B40">
            <v>150770004</v>
          </cell>
          <cell r="C40" t="str">
            <v>Dźwig osobowy na peronie 3 - Gdańsk Główny</v>
          </cell>
          <cell r="D40" t="str">
            <v>Gdańsk</v>
          </cell>
          <cell r="E40" t="str">
            <v>-</v>
          </cell>
          <cell r="F40" t="str">
            <v>-</v>
          </cell>
          <cell r="G40" t="str">
            <v>80-336</v>
          </cell>
        </row>
        <row r="41">
          <cell r="B41">
            <v>150811002</v>
          </cell>
          <cell r="C41" t="str">
            <v>Gdynia Gł. - kasa biletowa na dworcu SKM</v>
          </cell>
          <cell r="D41" t="str">
            <v>Gdynia</v>
          </cell>
          <cell r="E41" t="str">
            <v>Plac Konstytucji</v>
          </cell>
          <cell r="F41" t="str">
            <v>-</v>
          </cell>
          <cell r="G41" t="str">
            <v>81-155</v>
          </cell>
        </row>
        <row r="42">
          <cell r="B42">
            <v>150811003</v>
          </cell>
          <cell r="C42" t="str">
            <v>Gdynia Gł. - oświetlenie peronu SKM</v>
          </cell>
          <cell r="D42" t="str">
            <v>Gdynia</v>
          </cell>
          <cell r="E42" t="str">
            <v>-</v>
          </cell>
          <cell r="F42" t="str">
            <v>-</v>
          </cell>
          <cell r="G42" t="str">
            <v>81-155</v>
          </cell>
        </row>
        <row r="43">
          <cell r="B43">
            <v>150811005</v>
          </cell>
          <cell r="C43" t="str">
            <v>Gdynia Gł. - pomieszczenie ESKD</v>
          </cell>
          <cell r="D43" t="str">
            <v>Gdynia</v>
          </cell>
          <cell r="E43" t="str">
            <v>-</v>
          </cell>
          <cell r="F43" t="str">
            <v>-</v>
          </cell>
          <cell r="G43" t="str">
            <v>81-155</v>
          </cell>
        </row>
        <row r="44">
          <cell r="B44">
            <v>150811006</v>
          </cell>
          <cell r="C44" t="str">
            <v>Gdynia Wzgórze Św. Maksymiliana - oświetlenie peronu</v>
          </cell>
          <cell r="D44" t="str">
            <v>Gdynia</v>
          </cell>
          <cell r="E44" t="str">
            <v>-</v>
          </cell>
          <cell r="F44" t="str">
            <v>-</v>
          </cell>
          <cell r="G44" t="str">
            <v>81-155</v>
          </cell>
        </row>
        <row r="45">
          <cell r="B45">
            <v>150811007</v>
          </cell>
          <cell r="C45" t="str">
            <v>Gdynia Redłowo - oświetlenie peronu</v>
          </cell>
          <cell r="D45" t="str">
            <v>Gdynia</v>
          </cell>
          <cell r="E45" t="str">
            <v>Stryjska</v>
          </cell>
          <cell r="F45" t="str">
            <v>-</v>
          </cell>
          <cell r="G45" t="str">
            <v>81-155</v>
          </cell>
        </row>
        <row r="46">
          <cell r="B46">
            <v>150811072</v>
          </cell>
          <cell r="C46" t="str">
            <v>Gdynia - oświetlenie tablicy pamiątkowej (dworzec SKM)</v>
          </cell>
          <cell r="D46" t="str">
            <v>Gdynia</v>
          </cell>
          <cell r="E46" t="str">
            <v>-</v>
          </cell>
          <cell r="F46" t="str">
            <v>-</v>
          </cell>
          <cell r="G46" t="str">
            <v>81-155</v>
          </cell>
        </row>
        <row r="47">
          <cell r="B47">
            <v>150811073</v>
          </cell>
          <cell r="C47" t="str">
            <v>Gdynia Gł - dworzec podmiejski - oświetlenie schodów i holu</v>
          </cell>
          <cell r="D47" t="str">
            <v>Gdynia</v>
          </cell>
          <cell r="E47" t="str">
            <v>-</v>
          </cell>
          <cell r="F47" t="str">
            <v>-</v>
          </cell>
          <cell r="G47" t="str">
            <v>81-155</v>
          </cell>
        </row>
        <row r="48">
          <cell r="B48">
            <v>150811105</v>
          </cell>
          <cell r="C48" t="str">
            <v>Kasownik biletowy na dojściu do peronu przystanku Wejherowo Nanice</v>
          </cell>
          <cell r="D48" t="str">
            <v>Wejherowo</v>
          </cell>
          <cell r="E48" t="str">
            <v>-</v>
          </cell>
          <cell r="F48" t="str">
            <v>-</v>
          </cell>
          <cell r="G48" t="str">
            <v>84-200</v>
          </cell>
        </row>
        <row r="49">
          <cell r="B49">
            <v>150811106</v>
          </cell>
          <cell r="C49" t="str">
            <v>Kasownik biletowy na końcu peronu Wejherowo Śmiechowo</v>
          </cell>
          <cell r="D49" t="str">
            <v>Wejherowo</v>
          </cell>
          <cell r="E49" t="str">
            <v>-</v>
          </cell>
          <cell r="F49" t="str">
            <v>-</v>
          </cell>
          <cell r="G49" t="str">
            <v>84-200</v>
          </cell>
        </row>
        <row r="50">
          <cell r="B50">
            <v>150812011</v>
          </cell>
          <cell r="C50" t="str">
            <v>Przejście dla pieszych przez bud. Kas Gdynia Wzgórze św. Maksymiliana</v>
          </cell>
          <cell r="D50" t="str">
            <v>Gdynia</v>
          </cell>
          <cell r="E50" t="str">
            <v>-</v>
          </cell>
          <cell r="F50" t="str">
            <v>-</v>
          </cell>
          <cell r="G50" t="str">
            <v>81-220</v>
          </cell>
        </row>
        <row r="51">
          <cell r="B51">
            <v>150812017</v>
          </cell>
          <cell r="C51" t="str">
            <v>Gdynia - dworzec SKM (była sala tradycji)</v>
          </cell>
          <cell r="D51" t="str">
            <v>Gdynia</v>
          </cell>
          <cell r="E51" t="str">
            <v>-</v>
          </cell>
          <cell r="F51" t="str">
            <v>-</v>
          </cell>
          <cell r="G51" t="str">
            <v>81-220</v>
          </cell>
        </row>
        <row r="52">
          <cell r="B52">
            <v>150812025</v>
          </cell>
          <cell r="C52" t="str">
            <v>Gdynia - Pomieszczenia SOK I p na dworcu podmiejskim</v>
          </cell>
          <cell r="D52" t="str">
            <v>Gdynia</v>
          </cell>
          <cell r="E52" t="str">
            <v>-</v>
          </cell>
          <cell r="F52" t="str">
            <v>-</v>
          </cell>
          <cell r="G52" t="str">
            <v>81-220</v>
          </cell>
        </row>
        <row r="53">
          <cell r="B53">
            <v>150812039</v>
          </cell>
          <cell r="C53" t="str">
            <v>EOR SKM w km 19,900 E65 Gdynia Gł. - Gdynia Wzgórze Św. Maksymiliana</v>
          </cell>
          <cell r="D53" t="str">
            <v>Gdynia</v>
          </cell>
          <cell r="E53" t="str">
            <v>-</v>
          </cell>
          <cell r="F53" t="str">
            <v>-</v>
          </cell>
          <cell r="G53" t="str">
            <v>81-155</v>
          </cell>
        </row>
        <row r="54">
          <cell r="B54">
            <v>150813133</v>
          </cell>
          <cell r="C54" t="str">
            <v>Rumia - bok kasownika biletowego</v>
          </cell>
          <cell r="D54" t="str">
            <v>Rumia</v>
          </cell>
          <cell r="E54" t="str">
            <v>-</v>
          </cell>
          <cell r="F54" t="str">
            <v>-</v>
          </cell>
          <cell r="G54" t="str">
            <v>84-230</v>
          </cell>
        </row>
        <row r="55">
          <cell r="B55">
            <v>150814002</v>
          </cell>
          <cell r="C55" t="str">
            <v>Gdynia Stocznia - oświetlenie peronu i kasowniki</v>
          </cell>
          <cell r="D55" t="str">
            <v>Gdynia</v>
          </cell>
          <cell r="E55" t="str">
            <v>-</v>
          </cell>
          <cell r="F55" t="str">
            <v>-</v>
          </cell>
          <cell r="G55" t="str">
            <v>81-155</v>
          </cell>
        </row>
        <row r="56">
          <cell r="B56">
            <v>150815001</v>
          </cell>
          <cell r="C56" t="str">
            <v>Gdynia Grabówek - oświetlenie zewnętrzne - peronu, wiaty, tunelu</v>
          </cell>
          <cell r="D56" t="str">
            <v>Gdynia</v>
          </cell>
          <cell r="E56" t="str">
            <v>-</v>
          </cell>
          <cell r="F56" t="str">
            <v>-</v>
          </cell>
          <cell r="G56" t="str">
            <v>81-220</v>
          </cell>
        </row>
        <row r="57">
          <cell r="B57">
            <v>150816001</v>
          </cell>
          <cell r="C57" t="str">
            <v>Gdynia Cisowa - rej.zas.st. Trafo 1-3-20 A9 sekcja I</v>
          </cell>
          <cell r="D57" t="str">
            <v>Gdynia</v>
          </cell>
          <cell r="E57" t="str">
            <v>-</v>
          </cell>
          <cell r="F57" t="str">
            <v>-</v>
          </cell>
          <cell r="G57" t="str">
            <v>81-155</v>
          </cell>
        </row>
        <row r="58">
          <cell r="B58">
            <v>150816002</v>
          </cell>
          <cell r="C58" t="str">
            <v>Gdynia Cisowa - rejon zas.stacji Trafo 1-3-21 A24 sekcja I</v>
          </cell>
          <cell r="D58" t="str">
            <v>Gdynia</v>
          </cell>
          <cell r="E58" t="str">
            <v>-</v>
          </cell>
          <cell r="F58" t="str">
            <v>-</v>
          </cell>
          <cell r="G58" t="str">
            <v>81-002</v>
          </cell>
        </row>
        <row r="59">
          <cell r="B59">
            <v>150816003</v>
          </cell>
          <cell r="C59" t="str">
            <v>Gdynia Cisowa - rej. St. Trafo 1-3-21 A24 sekcja II</v>
          </cell>
          <cell r="D59" t="str">
            <v>Gdynia</v>
          </cell>
          <cell r="E59" t="str">
            <v>-</v>
          </cell>
          <cell r="F59" t="str">
            <v>-</v>
          </cell>
          <cell r="G59" t="str">
            <v>81-155</v>
          </cell>
        </row>
        <row r="60">
          <cell r="B60">
            <v>150816004</v>
          </cell>
          <cell r="C60" t="str">
            <v>Gdynia Cisowa - rej.zas. St. Trafo 1-3-22 A28 sekcja II</v>
          </cell>
          <cell r="D60" t="str">
            <v>Gdynia</v>
          </cell>
          <cell r="E60" t="str">
            <v>-</v>
          </cell>
          <cell r="F60" t="str">
            <v>-</v>
          </cell>
          <cell r="G60" t="str">
            <v>81-155</v>
          </cell>
        </row>
        <row r="61">
          <cell r="B61">
            <v>150816005</v>
          </cell>
          <cell r="C61" t="str">
            <v>Gdynia Cisowa - rejon zasilania st. Trafo 1-3-22 A28 sekcja I</v>
          </cell>
          <cell r="D61" t="str">
            <v>Gdynia</v>
          </cell>
          <cell r="E61" t="str">
            <v>-</v>
          </cell>
          <cell r="F61" t="str">
            <v>-</v>
          </cell>
          <cell r="G61" t="str">
            <v>81-155</v>
          </cell>
        </row>
        <row r="62">
          <cell r="B62">
            <v>150816006</v>
          </cell>
          <cell r="C62" t="str">
            <v>Gdynia Cisowa - rej. Zas. St. Trafo 1-3-27/C12 trafo I</v>
          </cell>
          <cell r="D62" t="str">
            <v>Gdynia</v>
          </cell>
          <cell r="E62" t="str">
            <v>-</v>
          </cell>
          <cell r="F62" t="str">
            <v>-</v>
          </cell>
          <cell r="G62" t="str">
            <v>81-155</v>
          </cell>
        </row>
        <row r="63">
          <cell r="B63">
            <v>150816007</v>
          </cell>
          <cell r="C63" t="str">
            <v>Gdynia Cisowa - rej. Zas. St. Trafo 1-3-27/C12 trafo II</v>
          </cell>
          <cell r="D63" t="str">
            <v>Gdynia</v>
          </cell>
          <cell r="E63" t="str">
            <v>-</v>
          </cell>
          <cell r="F63" t="str">
            <v>-</v>
          </cell>
          <cell r="G63" t="str">
            <v>81-155</v>
          </cell>
        </row>
        <row r="64">
          <cell r="B64">
            <v>150816008</v>
          </cell>
          <cell r="C64" t="str">
            <v>Gdynia Cisowa - rej. Zas. St. Trafo 1-3-23 C23/1 sekcja I</v>
          </cell>
          <cell r="D64" t="str">
            <v>Gdynia</v>
          </cell>
          <cell r="E64" t="str">
            <v>-</v>
          </cell>
          <cell r="F64" t="str">
            <v>-</v>
          </cell>
          <cell r="G64" t="str">
            <v>81-155</v>
          </cell>
        </row>
        <row r="65">
          <cell r="B65">
            <v>150816009</v>
          </cell>
          <cell r="C65" t="str">
            <v>Gdynia Cisowa - rej. Zasil. St. Trafo 1-3-23 C3/1 sekcja II</v>
          </cell>
          <cell r="D65" t="str">
            <v>Gdynia</v>
          </cell>
          <cell r="E65" t="str">
            <v>-</v>
          </cell>
          <cell r="F65" t="str">
            <v>-</v>
          </cell>
          <cell r="G65" t="str">
            <v>81-155</v>
          </cell>
        </row>
        <row r="66">
          <cell r="B66">
            <v>150816010</v>
          </cell>
          <cell r="C66" t="str">
            <v>Gdynia Cisowa - rejon zasil. St. Trafo 1-3-24 C3/2 sekcja I</v>
          </cell>
          <cell r="D66" t="str">
            <v>Gdynia</v>
          </cell>
          <cell r="E66" t="str">
            <v>-</v>
          </cell>
          <cell r="F66" t="str">
            <v>-</v>
          </cell>
          <cell r="G66" t="str">
            <v>81-155</v>
          </cell>
        </row>
        <row r="67">
          <cell r="B67">
            <v>150816011</v>
          </cell>
          <cell r="C67" t="str">
            <v>Gdynia Cisowa - rej. Zasil. St. Trafo 1-3-24 C3/2 sekcja II</v>
          </cell>
          <cell r="D67" t="str">
            <v>Gdynia</v>
          </cell>
          <cell r="E67" t="str">
            <v>-</v>
          </cell>
          <cell r="F67" t="str">
            <v>-</v>
          </cell>
          <cell r="G67" t="str">
            <v>81-155</v>
          </cell>
        </row>
        <row r="68">
          <cell r="B68">
            <v>150816012</v>
          </cell>
          <cell r="C68" t="str">
            <v>Gdynia Cisowa - rej. Zas. St. Trafo 1-3-20 A9 sekcja II</v>
          </cell>
          <cell r="D68" t="str">
            <v>Gdynia</v>
          </cell>
          <cell r="E68" t="str">
            <v>-</v>
          </cell>
          <cell r="F68" t="str">
            <v>-</v>
          </cell>
          <cell r="G68" t="str">
            <v>81-002</v>
          </cell>
        </row>
        <row r="69">
          <cell r="B69">
            <v>150816014</v>
          </cell>
          <cell r="C69" t="str">
            <v>Rumia Janowo - peron</v>
          </cell>
          <cell r="D69" t="str">
            <v>Rumia</v>
          </cell>
          <cell r="E69" t="str">
            <v>Kolejowa</v>
          </cell>
          <cell r="F69" t="str">
            <v>-</v>
          </cell>
          <cell r="G69" t="str">
            <v>84-230</v>
          </cell>
        </row>
        <row r="70">
          <cell r="B70">
            <v>150816015</v>
          </cell>
          <cell r="C70" t="str">
            <v>Gdynia Chylonia - oświetlenie peronu i części tunelu</v>
          </cell>
          <cell r="D70" t="str">
            <v>Gdynia</v>
          </cell>
          <cell r="E70" t="str">
            <v>-</v>
          </cell>
          <cell r="F70" t="str">
            <v>-</v>
          </cell>
          <cell r="G70" t="str">
            <v>81-220</v>
          </cell>
        </row>
        <row r="71">
          <cell r="B71">
            <v>150816016</v>
          </cell>
          <cell r="C71" t="str">
            <v>Gdynia Leszczynki - oświetlenie peronu i tunelu</v>
          </cell>
          <cell r="D71" t="str">
            <v>Gdynia</v>
          </cell>
          <cell r="E71" t="str">
            <v>-</v>
          </cell>
          <cell r="F71" t="str">
            <v>-</v>
          </cell>
          <cell r="G71" t="str">
            <v>81-041</v>
          </cell>
        </row>
        <row r="72">
          <cell r="B72">
            <v>150817003</v>
          </cell>
          <cell r="C72" t="str">
            <v>Gdynia Chylonia - ogrzewanie rozjazdów EOR1 (szafy nr 2/1, 2/2, 2/3)</v>
          </cell>
          <cell r="D72" t="str">
            <v>Gdynia</v>
          </cell>
          <cell r="E72" t="str">
            <v>-</v>
          </cell>
          <cell r="F72" t="str">
            <v>-</v>
          </cell>
          <cell r="G72" t="str">
            <v>81-220</v>
          </cell>
        </row>
        <row r="73">
          <cell r="B73">
            <v>150817101</v>
          </cell>
          <cell r="C73" t="str">
            <v>Nastawnia GCh-SKM Gdynia Chylonia</v>
          </cell>
          <cell r="D73" t="str">
            <v>Gdynia</v>
          </cell>
          <cell r="E73" t="str">
            <v>-</v>
          </cell>
          <cell r="F73" t="str">
            <v>-</v>
          </cell>
          <cell r="G73" t="str">
            <v>81-029</v>
          </cell>
        </row>
        <row r="74">
          <cell r="B74">
            <v>150820068</v>
          </cell>
          <cell r="C74" t="str">
            <v>Gdynia Chylonia EOR RS-16-2/2 (nr 31abcd, 32)</v>
          </cell>
          <cell r="D74" t="str">
            <v>Gdynia</v>
          </cell>
          <cell r="E74" t="str">
            <v>-</v>
          </cell>
          <cell r="F74" t="str">
            <v>-</v>
          </cell>
          <cell r="G74" t="str">
            <v>81-155</v>
          </cell>
        </row>
        <row r="75">
          <cell r="B75">
            <v>150820069</v>
          </cell>
          <cell r="C75" t="str">
            <v>Gdynia Chylonia - EOR RS-16-2/1 (nr 21,22,23,24,26,25abcd)</v>
          </cell>
          <cell r="D75" t="str">
            <v>Gdynia</v>
          </cell>
          <cell r="E75" t="str">
            <v>-</v>
          </cell>
          <cell r="F75" t="str">
            <v>-</v>
          </cell>
          <cell r="G75" t="str">
            <v>81-155</v>
          </cell>
        </row>
        <row r="76">
          <cell r="B76">
            <v>150820081</v>
          </cell>
          <cell r="C76" t="str">
            <v>Gdynia Grabówek - EOR nr 95,98,99 i oświetlenie zewnętrzne km 22,850</v>
          </cell>
          <cell r="D76" t="str">
            <v>Gdynia</v>
          </cell>
          <cell r="E76" t="str">
            <v>-</v>
          </cell>
          <cell r="F76" t="str">
            <v>-</v>
          </cell>
          <cell r="G76" t="str">
            <v>81-155</v>
          </cell>
        </row>
        <row r="77">
          <cell r="B77">
            <v>150820095</v>
          </cell>
          <cell r="C77" t="str">
            <v>Gdynia - Centralna nastawnia zdalnego sterowania i kierowania ruchem</v>
          </cell>
          <cell r="D77" t="str">
            <v>Gdynia</v>
          </cell>
          <cell r="E77" t="str">
            <v>-</v>
          </cell>
          <cell r="F77" t="str">
            <v>-</v>
          </cell>
          <cell r="G77" t="str">
            <v>81-155</v>
          </cell>
        </row>
        <row r="78">
          <cell r="B78">
            <v>150820146</v>
          </cell>
          <cell r="C78" t="str">
            <v>EOR nr 31,32,33,34,35,36 szafa REOR 6</v>
          </cell>
          <cell r="D78" t="str">
            <v>Gdynia</v>
          </cell>
          <cell r="E78" t="str">
            <v>-</v>
          </cell>
          <cell r="F78" t="str">
            <v>-</v>
          </cell>
          <cell r="G78" t="str">
            <v>81-155</v>
          </cell>
        </row>
        <row r="79">
          <cell r="B79">
            <v>150820170</v>
          </cell>
          <cell r="C79" t="str">
            <v>REOR-1, REOR-2 SKM, RSO_EOR SKM Gdynia Chylonia</v>
          </cell>
          <cell r="D79" t="str">
            <v>Gdynia</v>
          </cell>
          <cell r="E79" t="str">
            <v>-</v>
          </cell>
          <cell r="F79" t="str">
            <v>-</v>
          </cell>
          <cell r="G79" t="str">
            <v>81-000</v>
          </cell>
        </row>
        <row r="80">
          <cell r="B80">
            <v>150821008</v>
          </cell>
          <cell r="C80" t="str">
            <v>Trójfazowe gniazda elektryczne, zasilanie szynobusów, peron nr 2</v>
          </cell>
          <cell r="D80" t="str">
            <v>Kościerzyna</v>
          </cell>
          <cell r="E80" t="str">
            <v>Dworcowa</v>
          </cell>
          <cell r="F80" t="str">
            <v>-</v>
          </cell>
          <cell r="G80" t="str">
            <v>83-400</v>
          </cell>
        </row>
        <row r="81">
          <cell r="B81">
            <v>155000038</v>
          </cell>
          <cell r="C81" t="str">
            <v>Abonencka stacja trafo km 326,983 Gdańsk Śródmieście, linia 009</v>
          </cell>
          <cell r="D81" t="str">
            <v>Gdańsk</v>
          </cell>
          <cell r="E81" t="str">
            <v>Podwale Grodzkie</v>
          </cell>
          <cell r="F81" t="str">
            <v>-</v>
          </cell>
          <cell r="G81" t="str">
            <v>80-336</v>
          </cell>
        </row>
        <row r="82">
          <cell r="B82">
            <v>150818001</v>
          </cell>
          <cell r="C82" t="str">
            <v>Krzeszna, Gołubie Kaszubskie - ośrodek wczasowy SKM</v>
          </cell>
          <cell r="D82" t="str">
            <v>Gołubie</v>
          </cell>
          <cell r="E82" t="str">
            <v>Krzeszna</v>
          </cell>
          <cell r="F82" t="str">
            <v>-</v>
          </cell>
          <cell r="G82" t="str">
            <v>83-316</v>
          </cell>
        </row>
        <row r="83">
          <cell r="B83">
            <v>150553001</v>
          </cell>
          <cell r="C83" t="str">
            <v>Pomieszczenie w budynku przy ul. Krzywoustego 60a w Lęborku</v>
          </cell>
          <cell r="D83" t="str">
            <v>Lębork</v>
          </cell>
          <cell r="E83" t="str">
            <v>Krzywoustego</v>
          </cell>
          <cell r="F83" t="str">
            <v>-</v>
          </cell>
          <cell r="G83" t="str">
            <v>84-300</v>
          </cell>
        </row>
        <row r="84">
          <cell r="B84" t="str">
            <v>-</v>
          </cell>
          <cell r="C84" t="str">
            <v>Kasa SKM Reda</v>
          </cell>
          <cell r="D84" t="str">
            <v>Reda</v>
          </cell>
          <cell r="E84" t="str">
            <v>Gdańska</v>
          </cell>
          <cell r="F84" t="str">
            <v>72/paw.2</v>
          </cell>
          <cell r="G84" t="str">
            <v>84-240</v>
          </cell>
        </row>
        <row r="85">
          <cell r="B85" t="str">
            <v>-</v>
          </cell>
          <cell r="C85" t="str">
            <v>Tunel dla pieszych</v>
          </cell>
          <cell r="D85" t="str">
            <v>Sopot</v>
          </cell>
          <cell r="E85" t="str">
            <v>Wejherowska</v>
          </cell>
          <cell r="F85" t="str">
            <v>-</v>
          </cell>
          <cell r="G85" t="str">
            <v>81-065</v>
          </cell>
        </row>
        <row r="86">
          <cell r="B86" t="str">
            <v>-</v>
          </cell>
          <cell r="C86" t="str">
            <v>Stacja SKM Gdańsk Żabianka</v>
          </cell>
          <cell r="D86" t="str">
            <v>Gdańsk</v>
          </cell>
          <cell r="E86" t="str">
            <v>Bitwy Oliwskiej</v>
          </cell>
        </row>
        <row r="87">
          <cell r="B87" t="str">
            <v>-</v>
          </cell>
          <cell r="C87" t="str">
            <v>Boksy handlowe</v>
          </cell>
          <cell r="D87" t="str">
            <v>Gdańsk</v>
          </cell>
          <cell r="E87" t="str">
            <v>Bitwy Oliwskiej</v>
          </cell>
          <cell r="F87" t="str">
            <v>-</v>
          </cell>
          <cell r="G87" t="str">
            <v>-</v>
          </cell>
        </row>
      </sheetData>
      <sheetData sheetId="1"/>
      <sheetData sheetId="2"/>
      <sheetData sheetId="3">
        <row r="2">
          <cell r="C2" t="str">
            <v>Nr PPE</v>
          </cell>
          <cell r="D2" t="str">
            <v>Grupa taryfowa</v>
          </cell>
          <cell r="E2" t="str">
            <v>Zużycie - 
Strefa I kWh</v>
          </cell>
          <cell r="F2" t="str">
            <v>Zużycie - 
Strefa II kWh</v>
          </cell>
        </row>
        <row r="3">
          <cell r="C3" t="str">
            <v>PL0037310124148055</v>
          </cell>
          <cell r="D3" t="str">
            <v>C11</v>
          </cell>
          <cell r="E3">
            <v>51075</v>
          </cell>
          <cell r="F3">
            <v>0</v>
          </cell>
        </row>
        <row r="4">
          <cell r="C4" t="str">
            <v>PL0037320031531631</v>
          </cell>
          <cell r="D4" t="str">
            <v>C11</v>
          </cell>
          <cell r="E4">
            <v>51306</v>
          </cell>
          <cell r="F4">
            <v>0</v>
          </cell>
        </row>
        <row r="5">
          <cell r="C5" t="str">
            <v>PL0037350000830008</v>
          </cell>
          <cell r="D5" t="str">
            <v>C11</v>
          </cell>
          <cell r="E5">
            <v>57</v>
          </cell>
          <cell r="F5">
            <v>0</v>
          </cell>
        </row>
        <row r="6">
          <cell r="C6" t="str">
            <v>PL0037360070514449</v>
          </cell>
          <cell r="D6" t="str">
            <v>C12a</v>
          </cell>
          <cell r="E6">
            <v>7179</v>
          </cell>
          <cell r="F6">
            <v>3755</v>
          </cell>
        </row>
        <row r="7">
          <cell r="C7" t="str">
            <v>PL0037310118790625</v>
          </cell>
          <cell r="D7" t="str">
            <v>C22b</v>
          </cell>
          <cell r="E7">
            <v>52818</v>
          </cell>
          <cell r="F7">
            <v>42879</v>
          </cell>
        </row>
        <row r="8">
          <cell r="C8" t="str">
            <v>PL_PKPE_2215000008_09</v>
          </cell>
          <cell r="D8" t="str">
            <v>C21</v>
          </cell>
          <cell r="E8">
            <v>307106</v>
          </cell>
          <cell r="F8">
            <v>0</v>
          </cell>
        </row>
        <row r="9">
          <cell r="C9" t="str">
            <v>PL_PKPE_2215000009_01</v>
          </cell>
          <cell r="D9" t="str">
            <v>C11</v>
          </cell>
          <cell r="E9">
            <v>2343</v>
          </cell>
          <cell r="F9">
            <v>0</v>
          </cell>
        </row>
        <row r="10">
          <cell r="C10" t="str">
            <v>PL_PKPE_2215000010_02</v>
          </cell>
          <cell r="D10" t="str">
            <v>C11</v>
          </cell>
          <cell r="E10">
            <v>1881</v>
          </cell>
          <cell r="F10">
            <v>0</v>
          </cell>
        </row>
        <row r="11">
          <cell r="C11" t="str">
            <v>PL_PKPE_2215000046_01</v>
          </cell>
          <cell r="D11" t="str">
            <v>C11</v>
          </cell>
          <cell r="E11">
            <v>173</v>
          </cell>
          <cell r="F11">
            <v>0</v>
          </cell>
        </row>
        <row r="12">
          <cell r="C12" t="str">
            <v>PL_PKPE_2215000048_05</v>
          </cell>
          <cell r="D12" t="str">
            <v>C11</v>
          </cell>
          <cell r="E12">
            <v>266</v>
          </cell>
          <cell r="F12">
            <v>0</v>
          </cell>
        </row>
        <row r="13">
          <cell r="C13" t="str">
            <v>PL_PKPE_2215000076_08</v>
          </cell>
          <cell r="D13" t="str">
            <v>C11</v>
          </cell>
          <cell r="E13">
            <v>177</v>
          </cell>
          <cell r="F13">
            <v>0</v>
          </cell>
        </row>
        <row r="14">
          <cell r="C14" t="str">
            <v>PL_PKPE_2215000129_07</v>
          </cell>
          <cell r="D14" t="str">
            <v>C11</v>
          </cell>
          <cell r="E14">
            <v>179</v>
          </cell>
          <cell r="F14">
            <v>0</v>
          </cell>
        </row>
        <row r="15">
          <cell r="C15" t="str">
            <v>PL_PKPE_2261000744_02</v>
          </cell>
          <cell r="D15" t="str">
            <v>C21</v>
          </cell>
          <cell r="E15">
            <v>2471</v>
          </cell>
          <cell r="F15">
            <v>0</v>
          </cell>
        </row>
        <row r="16">
          <cell r="C16" t="str">
            <v>PL_PKPE_2261000360_00</v>
          </cell>
          <cell r="D16" t="str">
            <v>C11</v>
          </cell>
          <cell r="E16">
            <v>2285</v>
          </cell>
          <cell r="F16">
            <v>0</v>
          </cell>
        </row>
        <row r="17">
          <cell r="C17" t="str">
            <v>PL_PKPE_2261000361_02</v>
          </cell>
          <cell r="D17" t="str">
            <v>C11</v>
          </cell>
          <cell r="E17">
            <v>176</v>
          </cell>
          <cell r="F17">
            <v>0</v>
          </cell>
        </row>
        <row r="18">
          <cell r="C18" t="str">
            <v>PL_PKPE_2261000363_06</v>
          </cell>
          <cell r="D18" t="str">
            <v>C11</v>
          </cell>
          <cell r="E18">
            <v>16704</v>
          </cell>
          <cell r="F18">
            <v>0</v>
          </cell>
        </row>
        <row r="19">
          <cell r="C19" t="str">
            <v>PL_PKPE_2261000068_02</v>
          </cell>
          <cell r="D19" t="str">
            <v>C11</v>
          </cell>
          <cell r="E19">
            <v>2186</v>
          </cell>
          <cell r="F19">
            <v>0</v>
          </cell>
        </row>
        <row r="20">
          <cell r="C20" t="str">
            <v>PL_PKPE_2261000072_09</v>
          </cell>
          <cell r="D20" t="str">
            <v>C11</v>
          </cell>
          <cell r="E20">
            <v>21645</v>
          </cell>
          <cell r="F20">
            <v>0</v>
          </cell>
        </row>
        <row r="21">
          <cell r="C21" t="str">
            <v>PL_PKPE_2261000069_04</v>
          </cell>
          <cell r="D21" t="str">
            <v>C11</v>
          </cell>
          <cell r="E21">
            <v>34295</v>
          </cell>
          <cell r="F21">
            <v>0</v>
          </cell>
        </row>
        <row r="22">
          <cell r="C22" t="str">
            <v>PL_PKPE_2261000073_01</v>
          </cell>
          <cell r="D22" t="str">
            <v>C12a</v>
          </cell>
          <cell r="E22">
            <v>0</v>
          </cell>
          <cell r="F22">
            <v>64838</v>
          </cell>
        </row>
        <row r="23">
          <cell r="C23" t="str">
            <v>PL_PKPE_2264000014_01</v>
          </cell>
          <cell r="D23" t="str">
            <v>C11</v>
          </cell>
          <cell r="E23">
            <v>41976</v>
          </cell>
          <cell r="F23">
            <v>0</v>
          </cell>
        </row>
        <row r="24">
          <cell r="C24" t="str">
            <v>PL_PKPE_2262000090_07</v>
          </cell>
          <cell r="D24" t="str">
            <v>C11</v>
          </cell>
          <cell r="E24">
            <v>25178</v>
          </cell>
          <cell r="F24">
            <v>0</v>
          </cell>
        </row>
        <row r="25">
          <cell r="C25" t="str">
            <v>PL_PKPE_2264000045_00</v>
          </cell>
          <cell r="D25" t="str">
            <v>C11</v>
          </cell>
          <cell r="E25">
            <v>98997</v>
          </cell>
          <cell r="F25">
            <v>0</v>
          </cell>
        </row>
        <row r="26">
          <cell r="C26" t="str">
            <v>PL_PKPE_2264000085_06</v>
          </cell>
          <cell r="D26" t="str">
            <v>C11</v>
          </cell>
          <cell r="E26">
            <v>71865</v>
          </cell>
          <cell r="F26">
            <v>0</v>
          </cell>
        </row>
        <row r="27">
          <cell r="C27" t="str">
            <v>PL_PKPE_2264000086_08</v>
          </cell>
          <cell r="D27" t="str">
            <v>C11</v>
          </cell>
          <cell r="E27">
            <v>60</v>
          </cell>
          <cell r="F27">
            <v>0</v>
          </cell>
        </row>
        <row r="28">
          <cell r="C28" t="str">
            <v>PL_PKPE_2261000707_02</v>
          </cell>
          <cell r="D28" t="str">
            <v>C11</v>
          </cell>
          <cell r="E28">
            <v>56078</v>
          </cell>
          <cell r="F28">
            <v>0</v>
          </cell>
        </row>
        <row r="29">
          <cell r="C29" t="str">
            <v>PL_PKPE_2264000096_07</v>
          </cell>
          <cell r="D29" t="str">
            <v>C11</v>
          </cell>
          <cell r="E29">
            <v>83664</v>
          </cell>
          <cell r="F29">
            <v>0</v>
          </cell>
        </row>
        <row r="30">
          <cell r="C30" t="str">
            <v>PL_PKPE_2261000709_06</v>
          </cell>
          <cell r="D30" t="str">
            <v>C11</v>
          </cell>
          <cell r="E30">
            <v>54374</v>
          </cell>
          <cell r="F30">
            <v>0</v>
          </cell>
        </row>
        <row r="31">
          <cell r="C31" t="str">
            <v>PL_PKPE_2264000097_09</v>
          </cell>
          <cell r="D31" t="str">
            <v>C11</v>
          </cell>
          <cell r="E31">
            <v>2409</v>
          </cell>
          <cell r="F31">
            <v>0</v>
          </cell>
        </row>
        <row r="32">
          <cell r="C32" t="str">
            <v>PL_PKPE_2264000100_02</v>
          </cell>
          <cell r="D32" t="str">
            <v>C11</v>
          </cell>
          <cell r="E32">
            <v>7611</v>
          </cell>
          <cell r="F32">
            <v>0</v>
          </cell>
        </row>
        <row r="33">
          <cell r="C33" t="str">
            <v>PL_PKPE_2261000066_08</v>
          </cell>
          <cell r="D33" t="str">
            <v>C11</v>
          </cell>
          <cell r="E33">
            <v>16652</v>
          </cell>
          <cell r="F33">
            <v>0</v>
          </cell>
        </row>
        <row r="34">
          <cell r="C34" t="str">
            <v>PL_PKPE_2261000067_00</v>
          </cell>
          <cell r="D34" t="str">
            <v>C11</v>
          </cell>
          <cell r="E34">
            <v>88329</v>
          </cell>
          <cell r="F34">
            <v>0</v>
          </cell>
        </row>
        <row r="35">
          <cell r="C35" t="str">
            <v>PL_PKPE_2264000099_03</v>
          </cell>
          <cell r="D35" t="str">
            <v>C21</v>
          </cell>
          <cell r="E35">
            <v>3359</v>
          </cell>
          <cell r="F35">
            <v>0</v>
          </cell>
        </row>
        <row r="36">
          <cell r="C36" t="str">
            <v>PL_PKPE_2261000754_01</v>
          </cell>
          <cell r="D36" t="str">
            <v>C21</v>
          </cell>
          <cell r="E36">
            <v>3192</v>
          </cell>
          <cell r="F36">
            <v>0</v>
          </cell>
        </row>
        <row r="37">
          <cell r="C37" t="str">
            <v>PL_PKPE_2261000756_05</v>
          </cell>
          <cell r="D37" t="str">
            <v>C21</v>
          </cell>
          <cell r="E37">
            <v>3471</v>
          </cell>
          <cell r="F37">
            <v>0</v>
          </cell>
        </row>
        <row r="38">
          <cell r="C38" t="str">
            <v>PL_PKPE_2261000793_05</v>
          </cell>
          <cell r="D38" t="str">
            <v>C21</v>
          </cell>
          <cell r="E38">
            <v>101616</v>
          </cell>
          <cell r="F38">
            <v>0</v>
          </cell>
        </row>
        <row r="39">
          <cell r="C39" t="str">
            <v>PL_PKPE_2262000064_08</v>
          </cell>
          <cell r="D39" t="str">
            <v>C11</v>
          </cell>
          <cell r="E39">
            <v>9930</v>
          </cell>
          <cell r="F39">
            <v>0</v>
          </cell>
        </row>
        <row r="40">
          <cell r="C40" t="str">
            <v>PL_PKPE_2262000042_06</v>
          </cell>
          <cell r="D40" t="str">
            <v>C11</v>
          </cell>
          <cell r="E40">
            <v>25517</v>
          </cell>
          <cell r="F40">
            <v>0</v>
          </cell>
        </row>
        <row r="41">
          <cell r="C41" t="str">
            <v>PL_PKPE_2262000063_06</v>
          </cell>
          <cell r="D41" t="str">
            <v>C11</v>
          </cell>
          <cell r="E41">
            <v>88307</v>
          </cell>
          <cell r="F41">
            <v>0</v>
          </cell>
        </row>
        <row r="42">
          <cell r="C42" t="str">
            <v>PL_PKPE_2262000067_04</v>
          </cell>
          <cell r="D42" t="str">
            <v>C11</v>
          </cell>
          <cell r="E42">
            <v>42201</v>
          </cell>
          <cell r="F42">
            <v>0</v>
          </cell>
        </row>
        <row r="43">
          <cell r="C43" t="str">
            <v>PL_PKPE_2262000151_01</v>
          </cell>
          <cell r="D43" t="str">
            <v>C11</v>
          </cell>
          <cell r="E43">
            <v>0</v>
          </cell>
          <cell r="F43">
            <v>0</v>
          </cell>
        </row>
        <row r="44">
          <cell r="C44" t="str">
            <v>PL_PKPE_2262000153_05</v>
          </cell>
          <cell r="D44" t="str">
            <v>C11</v>
          </cell>
          <cell r="E44">
            <v>28266</v>
          </cell>
          <cell r="F44">
            <v>0</v>
          </cell>
        </row>
        <row r="45">
          <cell r="C45" t="str">
            <v>PL_PKPE_2215000260_03</v>
          </cell>
          <cell r="D45" t="str">
            <v>C11</v>
          </cell>
          <cell r="E45">
            <v>182</v>
          </cell>
          <cell r="F45">
            <v>0</v>
          </cell>
        </row>
        <row r="46">
          <cell r="C46" t="str">
            <v>PL_PKPE_2262000108_00</v>
          </cell>
          <cell r="D46" t="str">
            <v>C11</v>
          </cell>
          <cell r="E46">
            <v>3158</v>
          </cell>
          <cell r="F46">
            <v>0</v>
          </cell>
        </row>
        <row r="47">
          <cell r="C47" t="str">
            <v>PL_PKPE_2262000121_04</v>
          </cell>
          <cell r="D47" t="str">
            <v>C11</v>
          </cell>
          <cell r="E47">
            <v>71147</v>
          </cell>
          <cell r="F47">
            <v>0</v>
          </cell>
        </row>
        <row r="48">
          <cell r="C48" t="str">
            <v>PL_PKPE_2262000129_00</v>
          </cell>
          <cell r="D48" t="str">
            <v>C11</v>
          </cell>
          <cell r="E48">
            <v>18947</v>
          </cell>
          <cell r="F48">
            <v>0</v>
          </cell>
        </row>
        <row r="49">
          <cell r="C49" t="str">
            <v>PL_PKPE_2215000075_06</v>
          </cell>
          <cell r="D49" t="str">
            <v>C11</v>
          </cell>
          <cell r="E49">
            <v>38</v>
          </cell>
          <cell r="F49">
            <v>0</v>
          </cell>
        </row>
        <row r="50">
          <cell r="C50" t="str">
            <v>PL_PKPE_2262000062_04</v>
          </cell>
          <cell r="D50" t="str">
            <v>C11</v>
          </cell>
          <cell r="E50">
            <v>25602</v>
          </cell>
          <cell r="F50">
            <v>0</v>
          </cell>
        </row>
        <row r="51">
          <cell r="C51" t="str">
            <v>PL_PKPE_2262000044_00</v>
          </cell>
          <cell r="D51" t="str">
            <v>C11</v>
          </cell>
          <cell r="E51">
            <v>18503</v>
          </cell>
          <cell r="F51">
            <v>0</v>
          </cell>
        </row>
        <row r="52">
          <cell r="C52" t="str">
            <v>PL_PKPE_2262000057_05</v>
          </cell>
          <cell r="D52" t="str">
            <v>C21</v>
          </cell>
          <cell r="E52">
            <v>335127</v>
          </cell>
          <cell r="F52">
            <v>0</v>
          </cell>
        </row>
        <row r="53">
          <cell r="C53" t="str">
            <v>PL_PKPE_2262000059_09</v>
          </cell>
          <cell r="D53" t="str">
            <v>C21</v>
          </cell>
          <cell r="E53">
            <v>216120</v>
          </cell>
          <cell r="F53">
            <v>0</v>
          </cell>
        </row>
        <row r="54">
          <cell r="C54" t="str">
            <v>PL_PKPE_2262000051_03</v>
          </cell>
          <cell r="D54" t="str">
            <v>C21</v>
          </cell>
          <cell r="E54">
            <v>166140</v>
          </cell>
          <cell r="F54">
            <v>0</v>
          </cell>
        </row>
        <row r="55">
          <cell r="C55" t="str">
            <v>PL_PKPE_2262000055_01</v>
          </cell>
          <cell r="D55" t="str">
            <v>C21</v>
          </cell>
          <cell r="E55">
            <v>424272</v>
          </cell>
          <cell r="F55">
            <v>0</v>
          </cell>
        </row>
        <row r="56">
          <cell r="C56" t="str">
            <v>PL_PKPE_2262000060_00</v>
          </cell>
          <cell r="D56" t="str">
            <v>C21</v>
          </cell>
          <cell r="E56">
            <v>0</v>
          </cell>
          <cell r="F56">
            <v>0</v>
          </cell>
        </row>
        <row r="57">
          <cell r="C57" t="str">
            <v>PL_PKPE_2262000054_09</v>
          </cell>
          <cell r="D57" t="str">
            <v>C21</v>
          </cell>
          <cell r="E57">
            <v>123633</v>
          </cell>
          <cell r="F57">
            <v>0</v>
          </cell>
        </row>
        <row r="58">
          <cell r="C58" t="str">
            <v>PL_PKPE_2262000053_07</v>
          </cell>
          <cell r="D58" t="str">
            <v>C21</v>
          </cell>
          <cell r="E58">
            <v>0</v>
          </cell>
          <cell r="F58">
            <v>0</v>
          </cell>
        </row>
        <row r="59">
          <cell r="C59" t="str">
            <v>PL_PKPE_2262000058_07</v>
          </cell>
          <cell r="D59" t="str">
            <v>C21</v>
          </cell>
          <cell r="E59">
            <v>0</v>
          </cell>
          <cell r="F59">
            <v>0</v>
          </cell>
        </row>
        <row r="60">
          <cell r="C60" t="str">
            <v>PL_PKPE_2262000052_05</v>
          </cell>
          <cell r="D60" t="str">
            <v>C21</v>
          </cell>
          <cell r="E60">
            <v>736416</v>
          </cell>
          <cell r="F60">
            <v>0</v>
          </cell>
        </row>
        <row r="61">
          <cell r="C61" t="str">
            <v>PL_PKPE_2262000081_00</v>
          </cell>
          <cell r="D61" t="str">
            <v>C21</v>
          </cell>
          <cell r="E61">
            <v>0</v>
          </cell>
          <cell r="F61">
            <v>0</v>
          </cell>
        </row>
        <row r="62">
          <cell r="C62" t="str">
            <v>PL_PKPE_2262000046_04</v>
          </cell>
          <cell r="D62" t="str">
            <v>C21</v>
          </cell>
          <cell r="E62">
            <v>628212</v>
          </cell>
          <cell r="F62">
            <v>0</v>
          </cell>
        </row>
        <row r="63">
          <cell r="C63" t="str">
            <v>PL_PKPE_2262000056_03</v>
          </cell>
          <cell r="D63" t="str">
            <v>C21</v>
          </cell>
          <cell r="E63">
            <v>268551</v>
          </cell>
          <cell r="F63">
            <v>0</v>
          </cell>
        </row>
        <row r="64">
          <cell r="C64" t="str">
            <v>PL_PKPE_2262000048_08</v>
          </cell>
          <cell r="D64" t="str">
            <v>C11</v>
          </cell>
          <cell r="E64">
            <v>120788</v>
          </cell>
          <cell r="F64">
            <v>0</v>
          </cell>
        </row>
        <row r="65">
          <cell r="C65" t="str">
            <v>PL_PKPE_2262000069_08</v>
          </cell>
          <cell r="D65" t="str">
            <v>C12a</v>
          </cell>
          <cell r="E65">
            <v>0</v>
          </cell>
          <cell r="F65">
            <v>54116</v>
          </cell>
        </row>
        <row r="66">
          <cell r="C66" t="str">
            <v>PL_PKPE_2206000013_09</v>
          </cell>
          <cell r="D66" t="str">
            <v>C11</v>
          </cell>
          <cell r="E66">
            <v>50522</v>
          </cell>
          <cell r="F66">
            <v>0</v>
          </cell>
        </row>
        <row r="67">
          <cell r="C67" t="str">
            <v>PL_PKPE_2262000164_06</v>
          </cell>
          <cell r="D67" t="str">
            <v>C11</v>
          </cell>
          <cell r="E67">
            <v>14438</v>
          </cell>
          <cell r="F67">
            <v>0</v>
          </cell>
        </row>
        <row r="68">
          <cell r="C68" t="str">
            <v>PL_PKPE_2262000165_08</v>
          </cell>
          <cell r="D68" t="str">
            <v>C21</v>
          </cell>
          <cell r="E68">
            <v>5217</v>
          </cell>
          <cell r="F68">
            <v>0</v>
          </cell>
        </row>
        <row r="69">
          <cell r="C69" t="str">
            <v>PL_PKPE_2262000218_07</v>
          </cell>
          <cell r="D69" t="str">
            <v>C21</v>
          </cell>
          <cell r="E69">
            <v>154358</v>
          </cell>
          <cell r="F69">
            <v>0</v>
          </cell>
        </row>
        <row r="70">
          <cell r="C70" t="str">
            <v>PL_PKPE_2262000552_05</v>
          </cell>
          <cell r="D70" t="str">
            <v>C21</v>
          </cell>
          <cell r="E70">
            <v>22643</v>
          </cell>
          <cell r="F70">
            <v>0</v>
          </cell>
        </row>
        <row r="71">
          <cell r="C71" t="str">
            <v>PL_PKPE_2208000116_01</v>
          </cell>
          <cell r="D71" t="str">
            <v>C11</v>
          </cell>
          <cell r="E71">
            <v>9707</v>
          </cell>
          <cell r="F71">
            <v>0</v>
          </cell>
        </row>
        <row r="72">
          <cell r="C72" t="str">
            <v>PL_PKPE_2261000792_03</v>
          </cell>
          <cell r="D72" t="str">
            <v>C11</v>
          </cell>
          <cell r="E72">
            <v>45</v>
          </cell>
          <cell r="F72">
            <v>0</v>
          </cell>
        </row>
        <row r="73">
          <cell r="C73" t="str">
            <v>PL_PKPE_2261000857_05</v>
          </cell>
          <cell r="D73" t="str">
            <v>C12b</v>
          </cell>
          <cell r="E73">
            <v>0</v>
          </cell>
          <cell r="F73">
            <v>108306</v>
          </cell>
        </row>
        <row r="74">
          <cell r="C74" t="str">
            <v>PL_PKPE_2261000492_09</v>
          </cell>
          <cell r="D74" t="str">
            <v>C11</v>
          </cell>
          <cell r="E74">
            <v>75515</v>
          </cell>
          <cell r="F74">
            <v>0</v>
          </cell>
        </row>
        <row r="75">
          <cell r="C75" t="str">
            <v>PL_PKPE_2261000468_04</v>
          </cell>
          <cell r="D75" t="str">
            <v>C12a</v>
          </cell>
          <cell r="E75">
            <v>0</v>
          </cell>
          <cell r="F75">
            <v>0</v>
          </cell>
        </row>
        <row r="76">
          <cell r="C76" t="str">
            <v>PL_PKPE_2262000189_04</v>
          </cell>
          <cell r="D76" t="str">
            <v>C11</v>
          </cell>
          <cell r="E76">
            <v>27770</v>
          </cell>
          <cell r="F76">
            <v>0</v>
          </cell>
        </row>
        <row r="77">
          <cell r="C77" t="str">
            <v>PL_PKPE_2261000915_03</v>
          </cell>
          <cell r="D77" t="str">
            <v>C11</v>
          </cell>
          <cell r="E77">
            <v>170</v>
          </cell>
          <cell r="F77">
            <v>0</v>
          </cell>
        </row>
        <row r="78">
          <cell r="C78" t="str">
            <v>PL_PKPE_2261000880_08</v>
          </cell>
          <cell r="D78" t="str">
            <v>C11</v>
          </cell>
          <cell r="E78">
            <v>3246</v>
          </cell>
          <cell r="F78">
            <v>0</v>
          </cell>
        </row>
        <row r="79">
          <cell r="C79" t="str">
            <v>PL_PKPE_2261000881_00</v>
          </cell>
          <cell r="D79" t="str">
            <v>C11</v>
          </cell>
          <cell r="E79">
            <v>4175</v>
          </cell>
          <cell r="F79">
            <v>0</v>
          </cell>
        </row>
        <row r="80">
          <cell r="C80" t="str">
            <v>PL_PKPE_2215000261_05</v>
          </cell>
          <cell r="D80" t="str">
            <v>C11</v>
          </cell>
          <cell r="E80">
            <v>167</v>
          </cell>
          <cell r="F80">
            <v>0</v>
          </cell>
        </row>
        <row r="81">
          <cell r="C81" t="str">
            <v>PL_PKPE_2262000565_00</v>
          </cell>
          <cell r="D81" t="str">
            <v>C11</v>
          </cell>
          <cell r="E81">
            <v>2968</v>
          </cell>
          <cell r="F81">
            <v>0</v>
          </cell>
        </row>
        <row r="82">
          <cell r="C82" t="str">
            <v>PL_PKPE_2262000551_03</v>
          </cell>
          <cell r="D82" t="str">
            <v>C11</v>
          </cell>
          <cell r="E82">
            <v>44099</v>
          </cell>
          <cell r="F82">
            <v>0</v>
          </cell>
        </row>
        <row r="83">
          <cell r="C83" t="str">
            <v>PL_PKPE_2206000120_00</v>
          </cell>
          <cell r="D83" t="str">
            <v>C22a</v>
          </cell>
          <cell r="E83">
            <v>0</v>
          </cell>
          <cell r="F83">
            <v>26449</v>
          </cell>
        </row>
        <row r="84">
          <cell r="C84" t="str">
            <v>PL_PKPE_2205000125_06</v>
          </cell>
          <cell r="D84" t="str">
            <v>C11</v>
          </cell>
          <cell r="E84">
            <v>3</v>
          </cell>
          <cell r="F84">
            <v>0</v>
          </cell>
        </row>
        <row r="85">
          <cell r="C85" t="str">
            <v>PL_PKPE_2262000106_06</v>
          </cell>
          <cell r="D85" t="str">
            <v>C11</v>
          </cell>
          <cell r="E85">
            <v>29637</v>
          </cell>
          <cell r="F85">
            <v>0</v>
          </cell>
        </row>
        <row r="86">
          <cell r="C86" t="str">
            <v>PL_PKPE_2262000386_04</v>
          </cell>
          <cell r="D86" t="str">
            <v>C21</v>
          </cell>
          <cell r="E86">
            <v>8356</v>
          </cell>
          <cell r="F86">
            <v>0</v>
          </cell>
        </row>
        <row r="87">
          <cell r="C87" t="str">
            <v>PL_PKPE_2261000733_01</v>
          </cell>
          <cell r="D87" t="str">
            <v>C11</v>
          </cell>
          <cell r="E87">
            <v>79594</v>
          </cell>
          <cell r="F87">
            <v>0</v>
          </cell>
        </row>
        <row r="88">
          <cell r="C88" t="str">
            <v>PL_PKPE_2262000089_06</v>
          </cell>
          <cell r="D88" t="str">
            <v>C12a</v>
          </cell>
          <cell r="E88">
            <v>0</v>
          </cell>
          <cell r="F88">
            <v>60021</v>
          </cell>
        </row>
        <row r="89">
          <cell r="C89" t="str">
            <v>PL_PKPE_2262000066_02</v>
          </cell>
          <cell r="D89" t="str">
            <v>C12a</v>
          </cell>
          <cell r="E89">
            <v>0</v>
          </cell>
          <cell r="F89">
            <v>24912</v>
          </cell>
        </row>
        <row r="90">
          <cell r="C90" t="str">
            <v>PL_PKPE_2262000190_05</v>
          </cell>
          <cell r="D90" t="str">
            <v>C11</v>
          </cell>
          <cell r="E90">
            <v>8295</v>
          </cell>
          <cell r="F90">
            <v>0</v>
          </cell>
        </row>
        <row r="91">
          <cell r="C91" t="str">
            <v>PL_PKPE_2215000024_09</v>
          </cell>
          <cell r="D91" t="str">
            <v>C11</v>
          </cell>
          <cell r="E91">
            <v>4705</v>
          </cell>
          <cell r="F91">
            <v>0</v>
          </cell>
        </row>
        <row r="92">
          <cell r="C92" t="str">
            <v>PL_PKPE_2262000149_08</v>
          </cell>
          <cell r="D92" t="str">
            <v>C11</v>
          </cell>
          <cell r="E92">
            <v>1492</v>
          </cell>
          <cell r="F92">
            <v>0</v>
          </cell>
        </row>
        <row r="93">
          <cell r="C93" t="str">
            <v>PL_PKPE_2261000508_08</v>
          </cell>
          <cell r="D93" t="str">
            <v>C11</v>
          </cell>
          <cell r="E93">
            <v>696</v>
          </cell>
          <cell r="F93">
            <v>0</v>
          </cell>
        </row>
        <row r="94">
          <cell r="C94" t="str">
            <v>PL_PKPE_2261000498_01</v>
          </cell>
          <cell r="D94" t="str">
            <v>C12a</v>
          </cell>
          <cell r="E94">
            <v>0</v>
          </cell>
          <cell r="F94">
            <v>0</v>
          </cell>
        </row>
        <row r="95">
          <cell r="C95" t="str">
            <v>PL_PKPE_2261000500_02</v>
          </cell>
          <cell r="D95" t="str">
            <v>C12a</v>
          </cell>
          <cell r="E95">
            <v>0</v>
          </cell>
          <cell r="F95">
            <v>1</v>
          </cell>
        </row>
        <row r="96">
          <cell r="C96" t="str">
            <v>PL_PKPE_2261000501_04</v>
          </cell>
          <cell r="D96" t="str">
            <v>C12a</v>
          </cell>
          <cell r="E96">
            <v>0</v>
          </cell>
          <cell r="F96">
            <v>92</v>
          </cell>
        </row>
        <row r="97">
          <cell r="C97" t="str">
            <v>PL_PKPE_2261000502_06</v>
          </cell>
          <cell r="D97" t="str">
            <v>C12a</v>
          </cell>
          <cell r="E97">
            <v>0</v>
          </cell>
          <cell r="F97">
            <v>19</v>
          </cell>
        </row>
        <row r="98">
          <cell r="C98" t="str">
            <v>PL_PKPE_2261000503_08</v>
          </cell>
          <cell r="D98" t="str">
            <v>C12a</v>
          </cell>
          <cell r="E98">
            <v>0</v>
          </cell>
          <cell r="F98">
            <v>454</v>
          </cell>
        </row>
        <row r="99">
          <cell r="C99" t="str">
            <v>PL_PKPE_2261000505_02</v>
          </cell>
          <cell r="D99" t="str">
            <v>C12a</v>
          </cell>
          <cell r="E99">
            <v>0</v>
          </cell>
          <cell r="F99">
            <v>999</v>
          </cell>
        </row>
        <row r="100">
          <cell r="C100" t="str">
            <v>PL_PKPE_2261000506_04</v>
          </cell>
          <cell r="D100" t="str">
            <v>C12a</v>
          </cell>
          <cell r="E100">
            <v>0</v>
          </cell>
          <cell r="F100">
            <v>2401</v>
          </cell>
        </row>
        <row r="101">
          <cell r="C101" t="str">
            <v>PL_PKPE_2261000507_06</v>
          </cell>
          <cell r="D101" t="str">
            <v>C12a</v>
          </cell>
          <cell r="E101">
            <v>0</v>
          </cell>
          <cell r="F101">
            <v>495</v>
          </cell>
        </row>
        <row r="102">
          <cell r="C102" t="str">
            <v>PL_PKPE_2262000328_04</v>
          </cell>
          <cell r="D102" t="str">
            <v>C12a</v>
          </cell>
          <cell r="E102">
            <v>0</v>
          </cell>
          <cell r="F102">
            <v>325</v>
          </cell>
        </row>
        <row r="103">
          <cell r="C103" t="str">
            <v>PL_PKPE_2262000329_06</v>
          </cell>
          <cell r="D103" t="str">
            <v>C12a</v>
          </cell>
          <cell r="E103">
            <v>0</v>
          </cell>
          <cell r="F103">
            <v>544</v>
          </cell>
        </row>
        <row r="104">
          <cell r="C104" t="str">
            <v>PL_PKPE_2264000063_04</v>
          </cell>
          <cell r="D104" t="str">
            <v>C12a</v>
          </cell>
          <cell r="E104">
            <v>0</v>
          </cell>
          <cell r="F104">
            <v>413</v>
          </cell>
        </row>
        <row r="105">
          <cell r="C105" t="str">
            <v>PL_PKPE_2264000066_00</v>
          </cell>
          <cell r="D105" t="str">
            <v>C12a</v>
          </cell>
          <cell r="E105">
            <v>0</v>
          </cell>
          <cell r="F105">
            <v>276</v>
          </cell>
        </row>
        <row r="106">
          <cell r="C106" t="str">
            <v>PL_PKPE_2262000185_06</v>
          </cell>
          <cell r="D106" t="str">
            <v>C12a</v>
          </cell>
          <cell r="E106">
            <v>0</v>
          </cell>
          <cell r="F106">
            <v>0</v>
          </cell>
        </row>
        <row r="107">
          <cell r="C107" t="str">
            <v>PL_PKPE_2261000899_05</v>
          </cell>
          <cell r="D107" t="str">
            <v>B21</v>
          </cell>
          <cell r="E107">
            <v>129360</v>
          </cell>
          <cell r="F107">
            <v>0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powiedzenia"/>
      <sheetName val="Zestawienie PPE"/>
      <sheetName val="Cennik TPA"/>
      <sheetName val="Cennik PKP"/>
      <sheetName val="Obl 1 rok TPA"/>
      <sheetName val="Obl 1 rok Cennik"/>
      <sheetName val="Obl 2 lata TPA"/>
      <sheetName val="Obl 2 lata Oferta PKP E"/>
      <sheetName val="Zamówienie sektorowe"/>
      <sheetName val="Harmonogram"/>
      <sheetName val="Arkusz1"/>
    </sheetNames>
    <sheetDataSet>
      <sheetData sheetId="0" refreshError="1">
        <row r="2">
          <cell r="B2" t="str">
            <v>PL_PKPE_2215000008_09</v>
          </cell>
          <cell r="C2" t="str">
            <v>1 miesiąc</v>
          </cell>
          <cell r="D2" t="str">
            <v>koniec miesiąca kalendarzowego</v>
          </cell>
        </row>
        <row r="3">
          <cell r="B3" t="str">
            <v>PL_PKPE_2215000010_02</v>
          </cell>
          <cell r="C3" t="str">
            <v>1 miesiąc</v>
          </cell>
          <cell r="D3" t="str">
            <v>koniec miesiąca kalendarzowego</v>
          </cell>
        </row>
        <row r="4">
          <cell r="B4" t="str">
            <v>PL_PKPE_2215000046_01</v>
          </cell>
          <cell r="C4" t="str">
            <v>1 miesiąc</v>
          </cell>
          <cell r="D4" t="str">
            <v>koniec miesiąca kalendarzowego</v>
          </cell>
        </row>
        <row r="5">
          <cell r="B5" t="str">
            <v>PL_PKPE_2215000048_05</v>
          </cell>
          <cell r="C5" t="str">
            <v>1 miesiąc</v>
          </cell>
          <cell r="D5" t="str">
            <v>koniec miesiąca kalendarzowego</v>
          </cell>
        </row>
        <row r="6">
          <cell r="B6" t="str">
            <v>PL_PKPE_2215000076_08</v>
          </cell>
          <cell r="C6" t="str">
            <v>1 miesiąc</v>
          </cell>
          <cell r="D6" t="str">
            <v>koniec miesiąca kalendarzowego</v>
          </cell>
        </row>
        <row r="7">
          <cell r="B7" t="str">
            <v>PL_PKPE_2215000129_07</v>
          </cell>
          <cell r="C7" t="str">
            <v>1 miesiąc</v>
          </cell>
          <cell r="D7" t="str">
            <v>koniec miesiąca kalendarzowego</v>
          </cell>
        </row>
        <row r="8">
          <cell r="B8" t="str">
            <v>PL_PKPE_2261000744_02</v>
          </cell>
          <cell r="C8" t="str">
            <v>1 miesiąc</v>
          </cell>
          <cell r="D8" t="str">
            <v>koniec miesiąca kalendarzowego</v>
          </cell>
        </row>
        <row r="9">
          <cell r="B9" t="str">
            <v>PL_PKPE_2215000260_03</v>
          </cell>
          <cell r="C9" t="str">
            <v>1 miesiąc</v>
          </cell>
          <cell r="D9" t="str">
            <v>koniec miesiąca kalendarzowego</v>
          </cell>
        </row>
        <row r="10">
          <cell r="B10" t="str">
            <v>PL_PKPE_2261000066_08</v>
          </cell>
          <cell r="C10" t="str">
            <v>1 miesiąc</v>
          </cell>
          <cell r="D10" t="str">
            <v>koniec miesiąca kalendarzowego</v>
          </cell>
        </row>
        <row r="11">
          <cell r="B11" t="str">
            <v>PL_PKPE_2261000067_00</v>
          </cell>
          <cell r="C11" t="str">
            <v>1 miesiąc</v>
          </cell>
          <cell r="D11" t="str">
            <v>koniec miesiąca kalendarzowego</v>
          </cell>
        </row>
        <row r="12">
          <cell r="B12" t="str">
            <v>PL_PKPE_2261000068_02</v>
          </cell>
          <cell r="C12" t="str">
            <v>1 miesiąc</v>
          </cell>
          <cell r="D12" t="str">
            <v>koniec miesiąca kalendarzowego</v>
          </cell>
        </row>
        <row r="13">
          <cell r="B13" t="str">
            <v>PL_PKPE_2261000069_04</v>
          </cell>
          <cell r="C13" t="str">
            <v>1 miesiąc</v>
          </cell>
          <cell r="D13" t="str">
            <v>koniec miesiąca kalendarzowego</v>
          </cell>
        </row>
        <row r="14">
          <cell r="B14" t="str">
            <v>PL_PKPE_2261000072_09</v>
          </cell>
          <cell r="C14" t="str">
            <v>1 miesiąc</v>
          </cell>
          <cell r="D14" t="str">
            <v>koniec miesiąca kalendarzowego</v>
          </cell>
        </row>
        <row r="15">
          <cell r="B15" t="str">
            <v>PL_PKPE_2261000360_00</v>
          </cell>
          <cell r="C15" t="str">
            <v>1 miesiąc</v>
          </cell>
          <cell r="D15" t="str">
            <v>koniec miesiąca kalendarzowego</v>
          </cell>
        </row>
        <row r="16">
          <cell r="B16" t="str">
            <v>PL_PKPE_2261000361_02</v>
          </cell>
          <cell r="C16" t="str">
            <v>1 miesiąc</v>
          </cell>
          <cell r="D16" t="str">
            <v>koniec miesiąca kalendarzowego</v>
          </cell>
        </row>
        <row r="17">
          <cell r="B17" t="str">
            <v>PL_PKPE_2261000073_01</v>
          </cell>
          <cell r="C17" t="str">
            <v>1 miesiąc</v>
          </cell>
          <cell r="D17" t="str">
            <v>koniec miesiąca kalendarzowego</v>
          </cell>
        </row>
        <row r="18">
          <cell r="B18" t="str">
            <v>PL_PKPE_2261000363_06</v>
          </cell>
          <cell r="C18" t="str">
            <v>1 miesiąc</v>
          </cell>
          <cell r="D18" t="str">
            <v>koniec miesiąca kalendarzowego</v>
          </cell>
        </row>
        <row r="19">
          <cell r="B19" t="str">
            <v>PL_PKPE_2261000707_02</v>
          </cell>
          <cell r="C19" t="str">
            <v>1 miesiąc</v>
          </cell>
          <cell r="D19" t="str">
            <v>koniec miesiąca kalendarzowego</v>
          </cell>
        </row>
        <row r="20">
          <cell r="B20" t="str">
            <v>PL_PKPE_2261000709_06</v>
          </cell>
          <cell r="C20" t="str">
            <v>1 miesiąc</v>
          </cell>
          <cell r="D20" t="str">
            <v>koniec miesiąca kalendarzowego</v>
          </cell>
        </row>
        <row r="21">
          <cell r="B21" t="str">
            <v>PL_PKPE_2262000042_06</v>
          </cell>
          <cell r="C21" t="str">
            <v>1 miesiąc</v>
          </cell>
          <cell r="D21" t="str">
            <v>koniec miesiąca kalendarzowego</v>
          </cell>
        </row>
        <row r="22">
          <cell r="B22" t="str">
            <v>PL_PKPE_2262000044_00</v>
          </cell>
          <cell r="C22" t="str">
            <v>1 miesiąc</v>
          </cell>
          <cell r="D22" t="str">
            <v>koniec miesiąca kalendarzowego</v>
          </cell>
        </row>
        <row r="23">
          <cell r="B23" t="str">
            <v>PL_PKPE_2262000048_08</v>
          </cell>
          <cell r="C23" t="str">
            <v>1 miesiąc</v>
          </cell>
          <cell r="D23" t="str">
            <v>koniec miesiąca kalendarzowego</v>
          </cell>
        </row>
        <row r="24">
          <cell r="B24" t="str">
            <v>PL_PKPE_2262000062_04</v>
          </cell>
          <cell r="C24" t="str">
            <v>1 miesiąc</v>
          </cell>
          <cell r="D24" t="str">
            <v>koniec miesiąca kalendarzowego</v>
          </cell>
        </row>
        <row r="25">
          <cell r="B25" t="str">
            <v>PL_PKPE_2264000099_03</v>
          </cell>
          <cell r="C25" t="str">
            <v>1 miesiąc</v>
          </cell>
          <cell r="D25" t="str">
            <v>koniec miesiąca kalendarzowego</v>
          </cell>
        </row>
        <row r="26">
          <cell r="B26" t="str">
            <v>PL_PKPE_2261000754_01</v>
          </cell>
          <cell r="C26" t="str">
            <v>1 miesiąc</v>
          </cell>
          <cell r="D26" t="str">
            <v>koniec miesiąca kalendarzowego</v>
          </cell>
        </row>
        <row r="27">
          <cell r="B27" t="str">
            <v>PL_PKPE_2261000756_05</v>
          </cell>
          <cell r="C27" t="str">
            <v>1 miesiąc</v>
          </cell>
          <cell r="D27" t="str">
            <v>koniec miesiąca kalendarzowego</v>
          </cell>
        </row>
        <row r="28">
          <cell r="B28" t="str">
            <v>PL_PKPE_2261000793_05</v>
          </cell>
          <cell r="C28" t="str">
            <v>1 miesiąc</v>
          </cell>
          <cell r="D28" t="str">
            <v>koniec miesiąca kalendarzowego</v>
          </cell>
        </row>
        <row r="29">
          <cell r="B29" t="str">
            <v>PL_PKPE_2262000063_06</v>
          </cell>
          <cell r="C29" t="str">
            <v>1 miesiąc</v>
          </cell>
          <cell r="D29" t="str">
            <v>koniec miesiąca kalendarzowego</v>
          </cell>
        </row>
        <row r="30">
          <cell r="B30" t="str">
            <v>PL_PKPE_2262000064_08</v>
          </cell>
          <cell r="C30" t="str">
            <v>1 miesiąc</v>
          </cell>
          <cell r="D30" t="str">
            <v>koniec miesiąca kalendarzowego</v>
          </cell>
        </row>
        <row r="31">
          <cell r="B31" t="str">
            <v>PL_PKPE_2262000067_04</v>
          </cell>
          <cell r="C31" t="str">
            <v>1 miesiąc</v>
          </cell>
          <cell r="D31" t="str">
            <v>koniec miesiąca kalendarzowego</v>
          </cell>
        </row>
        <row r="32">
          <cell r="B32" t="str">
            <v>PL_PKPE_2262000090_07</v>
          </cell>
          <cell r="C32" t="str">
            <v>1 miesiąc</v>
          </cell>
          <cell r="D32" t="str">
            <v>koniec miesiąca kalendarzowego</v>
          </cell>
        </row>
        <row r="33">
          <cell r="B33" t="str">
            <v>PL_PKPE_2262000108_00</v>
          </cell>
          <cell r="C33" t="str">
            <v>1 miesiąc</v>
          </cell>
          <cell r="D33" t="str">
            <v>koniec miesiąca kalendarzowego</v>
          </cell>
        </row>
        <row r="34">
          <cell r="B34" t="str">
            <v>PL_PKPE_2262000121_04</v>
          </cell>
          <cell r="C34" t="str">
            <v>1 miesiąc</v>
          </cell>
          <cell r="D34" t="str">
            <v>koniec miesiąca kalendarzowego</v>
          </cell>
        </row>
        <row r="35">
          <cell r="B35" t="str">
            <v>PL_PKPE_2262000129_00</v>
          </cell>
          <cell r="C35" t="str">
            <v>1 miesiąc</v>
          </cell>
          <cell r="D35" t="str">
            <v>koniec miesiąca kalendarzowego</v>
          </cell>
        </row>
        <row r="36">
          <cell r="B36" t="str">
            <v>PL_PKPE_2262000151_01</v>
          </cell>
          <cell r="C36" t="str">
            <v>1 miesiąc</v>
          </cell>
          <cell r="D36" t="str">
            <v>koniec miesiąca kalendarzowego</v>
          </cell>
        </row>
        <row r="37">
          <cell r="B37" t="str">
            <v>PL_PKPE_2262000153_05</v>
          </cell>
          <cell r="C37" t="str">
            <v>1 miesiąc</v>
          </cell>
          <cell r="D37" t="str">
            <v>koniec miesiąca kalendarzowego</v>
          </cell>
        </row>
        <row r="38">
          <cell r="B38" t="str">
            <v>PL_PKPE_2262000164_06</v>
          </cell>
          <cell r="C38" t="str">
            <v>1 miesiąc</v>
          </cell>
          <cell r="D38" t="str">
            <v>koniec miesiąca kalendarzowego</v>
          </cell>
        </row>
        <row r="39">
          <cell r="B39" t="str">
            <v>PL_PKPE_2215000075_06</v>
          </cell>
          <cell r="C39" t="str">
            <v>1 miesiąc</v>
          </cell>
          <cell r="D39" t="str">
            <v>koniec miesiąca kalendarzowego</v>
          </cell>
        </row>
        <row r="40">
          <cell r="B40" t="str">
            <v>PL_PKPE_2264000014_01</v>
          </cell>
          <cell r="C40" t="str">
            <v>1 miesiąc</v>
          </cell>
          <cell r="D40" t="str">
            <v>koniec miesiąca kalendarzowego</v>
          </cell>
        </row>
        <row r="41">
          <cell r="B41" t="str">
            <v>PL_PKPE_2264000045_00</v>
          </cell>
          <cell r="C41" t="str">
            <v>1 miesiąc</v>
          </cell>
          <cell r="D41" t="str">
            <v>koniec miesiąca kalendarzowego</v>
          </cell>
        </row>
        <row r="42">
          <cell r="B42" t="str">
            <v>PL_PKPE_2262000057_05</v>
          </cell>
          <cell r="C42" t="str">
            <v>1 miesiąc</v>
          </cell>
          <cell r="D42" t="str">
            <v>koniec miesiąca kalendarzowego</v>
          </cell>
        </row>
        <row r="43">
          <cell r="B43" t="str">
            <v>PL_PKPE_2262000059_09</v>
          </cell>
          <cell r="C43" t="str">
            <v>1 miesiąc</v>
          </cell>
          <cell r="D43" t="str">
            <v>koniec miesiąca kalendarzowego</v>
          </cell>
        </row>
        <row r="44">
          <cell r="B44" t="str">
            <v>PL_PKPE_2262000051_03</v>
          </cell>
          <cell r="C44" t="str">
            <v>1 miesiąc</v>
          </cell>
          <cell r="D44" t="str">
            <v>koniec miesiąca kalendarzowego</v>
          </cell>
        </row>
        <row r="45">
          <cell r="B45" t="str">
            <v>PL_PKPE_2262000055_01</v>
          </cell>
          <cell r="C45" t="str">
            <v>1 miesiąc</v>
          </cell>
          <cell r="D45" t="str">
            <v>koniec miesiąca kalendarzowego</v>
          </cell>
        </row>
        <row r="46">
          <cell r="B46" t="str">
            <v>PL_PKPE_2262000060_00</v>
          </cell>
          <cell r="C46" t="str">
            <v>1 miesiąc</v>
          </cell>
          <cell r="D46" t="str">
            <v>koniec miesiąca kalendarzowego</v>
          </cell>
        </row>
        <row r="47">
          <cell r="B47" t="str">
            <v>PL_PKPE_2262000054_09</v>
          </cell>
          <cell r="C47" t="str">
            <v>1 miesiąc</v>
          </cell>
          <cell r="D47" t="str">
            <v>koniec miesiąca kalendarzowego</v>
          </cell>
        </row>
        <row r="48">
          <cell r="B48" t="str">
            <v>PL_PKPE_2262000053_07</v>
          </cell>
          <cell r="C48" t="str">
            <v>1 miesiąc</v>
          </cell>
          <cell r="D48" t="str">
            <v>koniec miesiąca kalendarzowego</v>
          </cell>
        </row>
        <row r="49">
          <cell r="B49" t="str">
            <v>PL_PKPE_2262000058_07</v>
          </cell>
          <cell r="C49" t="str">
            <v>1 miesiąc</v>
          </cell>
          <cell r="D49" t="str">
            <v>koniec miesiąca kalendarzowego</v>
          </cell>
        </row>
        <row r="50">
          <cell r="B50" t="str">
            <v>PL_PKPE_2262000052_05</v>
          </cell>
          <cell r="C50" t="str">
            <v>1 miesiąc</v>
          </cell>
          <cell r="D50" t="str">
            <v>koniec miesiąca kalendarzowego</v>
          </cell>
        </row>
        <row r="51">
          <cell r="B51" t="str">
            <v>PL_PKPE_2262000081_00</v>
          </cell>
          <cell r="C51" t="str">
            <v>1 miesiąc</v>
          </cell>
          <cell r="D51" t="str">
            <v>koniec miesiąca kalendarzowego</v>
          </cell>
        </row>
        <row r="52">
          <cell r="B52" t="str">
            <v>PL_PKPE_2262000046_04</v>
          </cell>
          <cell r="C52" t="str">
            <v>1 miesiąc</v>
          </cell>
          <cell r="D52" t="str">
            <v>koniec miesiąca kalendarzowego</v>
          </cell>
        </row>
        <row r="53">
          <cell r="B53" t="str">
            <v>PL_PKPE_2262000056_03</v>
          </cell>
          <cell r="C53" t="str">
            <v>1 miesiąc</v>
          </cell>
          <cell r="D53" t="str">
            <v>koniec miesiąca kalendarzowego</v>
          </cell>
        </row>
        <row r="54">
          <cell r="B54" t="str">
            <v>PL_PKPE_2264000085_06</v>
          </cell>
          <cell r="C54" t="str">
            <v>1 miesiąc</v>
          </cell>
          <cell r="D54" t="str">
            <v>koniec miesiąca kalendarzowego</v>
          </cell>
        </row>
        <row r="55">
          <cell r="B55" t="str">
            <v>PL_PKPE_2262000069_08</v>
          </cell>
          <cell r="C55" t="str">
            <v>1 miesiąc</v>
          </cell>
          <cell r="D55" t="str">
            <v>koniec miesiąca kalendarzowego</v>
          </cell>
        </row>
        <row r="56">
          <cell r="B56" t="str">
            <v>PL_PKPE_2264000086_08</v>
          </cell>
          <cell r="C56" t="str">
            <v>1 miesiąc</v>
          </cell>
          <cell r="D56" t="str">
            <v>koniec miesiąca kalendarzowego</v>
          </cell>
        </row>
        <row r="57">
          <cell r="B57" t="str">
            <v>PL_PKPE_2264000096_07</v>
          </cell>
          <cell r="C57" t="str">
            <v>1 miesiąc</v>
          </cell>
          <cell r="D57" t="str">
            <v>koniec miesiąca kalendarzowego</v>
          </cell>
        </row>
        <row r="58">
          <cell r="B58" t="str">
            <v>PL_PKPE_2264000097_09</v>
          </cell>
          <cell r="C58" t="str">
            <v>1 miesiąc</v>
          </cell>
          <cell r="D58" t="str">
            <v>koniec miesiąca kalendarzowego</v>
          </cell>
        </row>
        <row r="59">
          <cell r="B59" t="str">
            <v>PL_PKPE_2262000165_08</v>
          </cell>
          <cell r="C59" t="str">
            <v>1 miesiąc</v>
          </cell>
          <cell r="D59" t="str">
            <v>koniec miesiąca kalendarzowego</v>
          </cell>
        </row>
        <row r="60">
          <cell r="B60" t="str">
            <v>PL_PKPE_2264000100_02</v>
          </cell>
          <cell r="C60" t="str">
            <v>1 miesiąc</v>
          </cell>
          <cell r="D60" t="str">
            <v>koniec miesiąca kalendarzowego</v>
          </cell>
        </row>
        <row r="61">
          <cell r="B61" t="str">
            <v>PL_PKPE_2262000218_07</v>
          </cell>
          <cell r="C61" t="str">
            <v>1 miesiąc</v>
          </cell>
          <cell r="D61" t="str">
            <v>koniec miesiąca kalendarzowego</v>
          </cell>
        </row>
        <row r="62">
          <cell r="B62" t="str">
            <v>PL_PKPE_2262000552_05</v>
          </cell>
          <cell r="C62" t="str">
            <v>1 miesiąc</v>
          </cell>
          <cell r="D62" t="str">
            <v>koniec miesiąca kalendarzowego</v>
          </cell>
        </row>
        <row r="63">
          <cell r="B63" t="str">
            <v>PL_PKPE_2206000013_09</v>
          </cell>
          <cell r="C63" t="str">
            <v>1 miesiąc</v>
          </cell>
          <cell r="D63" t="str">
            <v>koniec miesiąca kalendarzowego</v>
          </cell>
        </row>
        <row r="64">
          <cell r="B64" t="str">
            <v>PL_PKPE_2215000261_05</v>
          </cell>
          <cell r="C64" t="str">
            <v>2 miesiące</v>
          </cell>
          <cell r="D64" t="str">
            <v>koniec miesiąca kalendarzowego</v>
          </cell>
        </row>
        <row r="65">
          <cell r="B65" t="str">
            <v>PL_PKPE_2261000857_05</v>
          </cell>
          <cell r="C65" t="str">
            <v>2 miesiące</v>
          </cell>
          <cell r="D65" t="str">
            <v>koniec miesiąca kalendarzowego</v>
          </cell>
        </row>
        <row r="66">
          <cell r="B66" t="str">
            <v>PL_PKPE_2261000468_04</v>
          </cell>
          <cell r="C66" t="str">
            <v>2 miesiące</v>
          </cell>
          <cell r="D66" t="str">
            <v>koniec miesiąca kalendarzowego</v>
          </cell>
        </row>
        <row r="67">
          <cell r="B67" t="str">
            <v>PL_PKPE_2261000492_09</v>
          </cell>
          <cell r="C67" t="str">
            <v>2 miesiące</v>
          </cell>
          <cell r="D67" t="str">
            <v>koniec miesiąca kalendarzowego</v>
          </cell>
        </row>
        <row r="68">
          <cell r="B68" t="str">
            <v>PL_PKPE_2261000792_03</v>
          </cell>
          <cell r="C68" t="str">
            <v>2 miesiące</v>
          </cell>
          <cell r="D68" t="str">
            <v>koniec miesiąca kalendarzowego</v>
          </cell>
        </row>
        <row r="69">
          <cell r="B69" t="str">
            <v>PL_PKPE_2261000880_08</v>
          </cell>
          <cell r="C69" t="str">
            <v>2 miesiące</v>
          </cell>
          <cell r="D69" t="str">
            <v>koniec miesiąca kalendarzowego</v>
          </cell>
        </row>
        <row r="70">
          <cell r="B70" t="str">
            <v>PL_PKPE_2261000881_00</v>
          </cell>
          <cell r="C70" t="str">
            <v>2 miesiące</v>
          </cell>
          <cell r="D70" t="str">
            <v>koniec miesiąca kalendarzowego</v>
          </cell>
        </row>
        <row r="71">
          <cell r="B71" t="str">
            <v>PL_PKPE_2261000915_03</v>
          </cell>
          <cell r="C71" t="str">
            <v>2 miesiące</v>
          </cell>
          <cell r="D71" t="str">
            <v>koniec miesiąca kalendarzowego</v>
          </cell>
        </row>
        <row r="72">
          <cell r="B72" t="str">
            <v>PL_PKPE_2262000189_04</v>
          </cell>
          <cell r="C72" t="str">
            <v>2 miesiące</v>
          </cell>
          <cell r="D72" t="str">
            <v>koniec miesiąca kalendarzowego</v>
          </cell>
        </row>
        <row r="73">
          <cell r="B73" t="str">
            <v>PL_PKPE_2262000551_03</v>
          </cell>
          <cell r="C73" t="str">
            <v>2 miesiące</v>
          </cell>
          <cell r="D73" t="str">
            <v>koniec miesiąca kalendarzowego</v>
          </cell>
        </row>
        <row r="74">
          <cell r="B74" t="str">
            <v>PL_PKPE_2262000565_00</v>
          </cell>
          <cell r="C74" t="str">
            <v>2 miesiące</v>
          </cell>
          <cell r="D74" t="str">
            <v>koniec miesiąca kalendarzowego</v>
          </cell>
        </row>
        <row r="75">
          <cell r="B75" t="str">
            <v>PL_PKPE_2206000120_00</v>
          </cell>
          <cell r="C75" t="str">
            <v>2 miesiące</v>
          </cell>
          <cell r="D75" t="str">
            <v>koniec miesiąca kalendarzowego</v>
          </cell>
        </row>
        <row r="76">
          <cell r="B76" t="str">
            <v>PL_PKPE_2208000116_01</v>
          </cell>
          <cell r="C76" t="str">
            <v>2 miesiące</v>
          </cell>
          <cell r="D76" t="str">
            <v>koniec miesiąca kalendarzowego</v>
          </cell>
        </row>
        <row r="77">
          <cell r="B77" t="str">
            <v>PL_PKPE_2262000106_06</v>
          </cell>
          <cell r="C77" t="str">
            <v>3 miesiące</v>
          </cell>
          <cell r="D77" t="str">
            <v>koniec miesiąca kalendarzowego</v>
          </cell>
        </row>
        <row r="78">
          <cell r="B78" t="str">
            <v>PL_PKPE_2262000386_04</v>
          </cell>
          <cell r="C78" t="str">
            <v>3 miesiące</v>
          </cell>
          <cell r="D78" t="str">
            <v>koniec miesiąca kalendarzowego</v>
          </cell>
        </row>
        <row r="79">
          <cell r="B79" t="str">
            <v>PL_PKPE_2261000733_01</v>
          </cell>
          <cell r="C79" t="str">
            <v>3 miesiące</v>
          </cell>
          <cell r="D79" t="str">
            <v>koniec roku kalendarzowego</v>
          </cell>
        </row>
        <row r="80">
          <cell r="B80" t="str">
            <v>PL_PKPE_2262000089_06</v>
          </cell>
          <cell r="C80" t="str">
            <v>3 miesiące</v>
          </cell>
          <cell r="D80" t="str">
            <v>koniec roku kalendarzowego</v>
          </cell>
        </row>
        <row r="81">
          <cell r="B81" t="str">
            <v>PL_PKPE_2262000190_05</v>
          </cell>
          <cell r="C81" t="str">
            <v>3 miesiące</v>
          </cell>
          <cell r="D81" t="str">
            <v>koniec roku kalendarzowego</v>
          </cell>
        </row>
        <row r="82">
          <cell r="B82" t="str">
            <v>PL_PKPE_2262000066_02</v>
          </cell>
          <cell r="C82" t="str">
            <v>3 miesiące</v>
          </cell>
          <cell r="D82" t="str">
            <v>koniec roku kalendarzowego</v>
          </cell>
        </row>
        <row r="83">
          <cell r="B83" t="str">
            <v>PL_PKPE_2261000508_08</v>
          </cell>
          <cell r="C83" t="str">
            <v>3 miesiące</v>
          </cell>
          <cell r="D83" t="str">
            <v>koniec roku kalendarzowego</v>
          </cell>
        </row>
        <row r="84">
          <cell r="B84" t="str">
            <v>PL_PKPE_2261000498_01</v>
          </cell>
          <cell r="C84" t="str">
            <v>3 miesiące</v>
          </cell>
          <cell r="D84" t="str">
            <v>koniec roku kalendarzowego</v>
          </cell>
        </row>
        <row r="85">
          <cell r="B85" t="str">
            <v>PL_PKPE_2261000500_02</v>
          </cell>
          <cell r="C85" t="str">
            <v>3 miesiące</v>
          </cell>
          <cell r="D85" t="str">
            <v>koniec roku kalendarzowego</v>
          </cell>
        </row>
        <row r="86">
          <cell r="B86" t="str">
            <v>PL_PKPE_2261000501_04</v>
          </cell>
          <cell r="C86" t="str">
            <v>3 miesiące</v>
          </cell>
          <cell r="D86" t="str">
            <v>koniec roku kalendarzowego</v>
          </cell>
        </row>
        <row r="87">
          <cell r="B87" t="str">
            <v>PL_PKPE_2261000502_06</v>
          </cell>
          <cell r="C87" t="str">
            <v>3 miesiące</v>
          </cell>
          <cell r="D87" t="str">
            <v>koniec roku kalendarzowego</v>
          </cell>
        </row>
        <row r="88">
          <cell r="B88" t="str">
            <v>PL_PKPE_2261000503_08</v>
          </cell>
          <cell r="C88" t="str">
            <v>3 miesiące</v>
          </cell>
          <cell r="D88" t="str">
            <v>koniec roku kalendarzowego</v>
          </cell>
        </row>
        <row r="89">
          <cell r="B89" t="str">
            <v>PL_PKPE_2261000505_02</v>
          </cell>
          <cell r="C89" t="str">
            <v>3 miesiące</v>
          </cell>
          <cell r="D89" t="str">
            <v>koniec roku kalendarzowego</v>
          </cell>
        </row>
        <row r="90">
          <cell r="B90" t="str">
            <v>PL_PKPE_2261000506_04</v>
          </cell>
          <cell r="C90" t="str">
            <v>3 miesiące</v>
          </cell>
          <cell r="D90" t="str">
            <v>koniec roku kalendarzowego</v>
          </cell>
        </row>
        <row r="91">
          <cell r="B91" t="str">
            <v>PL_PKPE_2261000507_06</v>
          </cell>
          <cell r="C91" t="str">
            <v>3 miesiące</v>
          </cell>
          <cell r="D91" t="str">
            <v>koniec roku kalendarzowego</v>
          </cell>
        </row>
        <row r="92">
          <cell r="B92" t="str">
            <v>PL_PKPE_2262000328_04</v>
          </cell>
          <cell r="C92" t="str">
            <v>3 miesiące</v>
          </cell>
          <cell r="D92" t="str">
            <v>koniec roku kalendarzowego</v>
          </cell>
        </row>
        <row r="93">
          <cell r="B93" t="str">
            <v>PL_PKPE_2262000329_06</v>
          </cell>
          <cell r="C93" t="str">
            <v>3 miesiące</v>
          </cell>
          <cell r="D93" t="str">
            <v>koniec roku kalendarzowego</v>
          </cell>
        </row>
        <row r="94">
          <cell r="B94" t="str">
            <v>PL_PKPE_2264000063_04</v>
          </cell>
          <cell r="C94" t="str">
            <v>3 miesiące</v>
          </cell>
          <cell r="D94" t="str">
            <v>koniec roku kalendarzowego</v>
          </cell>
        </row>
        <row r="95">
          <cell r="B95" t="str">
            <v>PL_PKPE_2264000066_00</v>
          </cell>
          <cell r="C95" t="str">
            <v>3 miesiące</v>
          </cell>
          <cell r="D95" t="str">
            <v>koniec roku kalendarzowego</v>
          </cell>
        </row>
        <row r="96">
          <cell r="B96" t="str">
            <v>PL_PKPE_2262000185_06</v>
          </cell>
          <cell r="C96" t="str">
            <v>3 miesiące</v>
          </cell>
          <cell r="D96" t="str">
            <v>koniec roku kalendarzowego</v>
          </cell>
        </row>
        <row r="97">
          <cell r="B97" t="str">
            <v>PL_PKPE_2262000149_08</v>
          </cell>
          <cell r="C97" t="str">
            <v>3 miesiące</v>
          </cell>
          <cell r="D97" t="str">
            <v>koniec roku kalendarzowego</v>
          </cell>
        </row>
        <row r="98">
          <cell r="B98" t="str">
            <v>PL_PKPE_2215000024_09</v>
          </cell>
          <cell r="C98" t="str">
            <v>3 miesiące</v>
          </cell>
          <cell r="D98" t="str">
            <v>koniec roku kalendarzowego</v>
          </cell>
        </row>
        <row r="99">
          <cell r="B99" t="str">
            <v>PL_PKPE_2261000899_05</v>
          </cell>
          <cell r="C99" t="str">
            <v>3 miesiące</v>
          </cell>
          <cell r="D99" t="str">
            <v>koniec roku kalendarzowego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Arkusz2"/>
      <sheetName val="Arkusz5"/>
      <sheetName val="Wolumeny"/>
    </sheetNames>
    <sheetDataSet>
      <sheetData sheetId="0" refreshError="1"/>
      <sheetData sheetId="1">
        <row r="2">
          <cell r="B2">
            <v>150411001</v>
          </cell>
          <cell r="C2" t="str">
            <v>Wejherowo - hala i posterunek rewidencki PC, oświetlenie zewnętrzne</v>
          </cell>
          <cell r="D2" t="str">
            <v>Wejherowo</v>
          </cell>
          <cell r="E2" t="str">
            <v>-</v>
          </cell>
          <cell r="F2" t="str">
            <v>-</v>
          </cell>
          <cell r="G2" t="str">
            <v>84-200</v>
          </cell>
        </row>
        <row r="3">
          <cell r="B3">
            <v>150411003</v>
          </cell>
          <cell r="C3" t="str">
            <v>Wejherowo, rejon Wh - EOR nr 51,52,53,55</v>
          </cell>
          <cell r="D3" t="str">
            <v>Wejherowo</v>
          </cell>
          <cell r="E3" t="str">
            <v>Kwiatowa</v>
          </cell>
          <cell r="F3" t="str">
            <v>-</v>
          </cell>
          <cell r="G3" t="str">
            <v>84-200</v>
          </cell>
        </row>
        <row r="4">
          <cell r="B4">
            <v>150411134</v>
          </cell>
          <cell r="C4" t="str">
            <v>Strzebielino Morskie - Kasowniki</v>
          </cell>
          <cell r="D4" t="str">
            <v>Strzebielino Morskie</v>
          </cell>
          <cell r="E4" t="str">
            <v>-</v>
          </cell>
          <cell r="F4" t="str">
            <v>-</v>
          </cell>
          <cell r="G4" t="str">
            <v>84-220</v>
          </cell>
        </row>
        <row r="5">
          <cell r="B5">
            <v>150411139</v>
          </cell>
          <cell r="C5" t="str">
            <v>Wejherowo - kasowniki bieltowe na peronie 1 i 2</v>
          </cell>
          <cell r="D5" t="str">
            <v>Wejherowo</v>
          </cell>
          <cell r="E5" t="str">
            <v>-</v>
          </cell>
          <cell r="F5" t="str">
            <v>-</v>
          </cell>
          <cell r="G5" t="str">
            <v>84-200</v>
          </cell>
        </row>
        <row r="6">
          <cell r="B6">
            <v>150411147</v>
          </cell>
          <cell r="C6" t="str">
            <v>Bożepole Wielkie - blok kasownika biletowego</v>
          </cell>
          <cell r="D6" t="str">
            <v>Bożepole Wielkie</v>
          </cell>
          <cell r="E6" t="str">
            <v>-</v>
          </cell>
          <cell r="F6" t="str">
            <v>-</v>
          </cell>
          <cell r="G6" t="str">
            <v>84-214</v>
          </cell>
        </row>
        <row r="7">
          <cell r="B7">
            <v>150411168</v>
          </cell>
          <cell r="C7" t="str">
            <v>Wejherowo - automat biletowy, kasownik</v>
          </cell>
          <cell r="D7" t="str">
            <v>Wejherowo</v>
          </cell>
          <cell r="E7" t="str">
            <v>-</v>
          </cell>
          <cell r="F7" t="str">
            <v>-</v>
          </cell>
          <cell r="G7" t="str">
            <v>84-200</v>
          </cell>
        </row>
        <row r="8">
          <cell r="B8">
            <v>150703243</v>
          </cell>
          <cell r="C8" t="str">
            <v>Urządzenia EOR Gdańsk Oliwa</v>
          </cell>
          <cell r="D8" t="str">
            <v>Gdańsk</v>
          </cell>
          <cell r="E8" t="str">
            <v>-</v>
          </cell>
          <cell r="F8" t="str">
            <v>-</v>
          </cell>
          <cell r="G8" t="str">
            <v>80-321</v>
          </cell>
        </row>
        <row r="9">
          <cell r="B9">
            <v>150711007</v>
          </cell>
          <cell r="C9" t="str">
            <v>Nastawnia zdalnie i lokalnie sterowana G-SKM</v>
          </cell>
          <cell r="D9" t="str">
            <v>Gdańsk</v>
          </cell>
          <cell r="E9" t="str">
            <v>-</v>
          </cell>
          <cell r="F9" t="str">
            <v>-</v>
          </cell>
          <cell r="G9" t="str">
            <v>80-336</v>
          </cell>
        </row>
        <row r="10">
          <cell r="B10">
            <v>150711028</v>
          </cell>
          <cell r="C10" t="str">
            <v>Gdańsk Główny - Kasowniki perony 3,4 tunel km 0,100</v>
          </cell>
          <cell r="D10" t="str">
            <v>Gdańsk</v>
          </cell>
          <cell r="E10" t="str">
            <v>Podwale Grodzkie</v>
          </cell>
          <cell r="F10" t="str">
            <v>-</v>
          </cell>
          <cell r="G10" t="str">
            <v>80-895</v>
          </cell>
        </row>
        <row r="11">
          <cell r="B11">
            <v>150711029</v>
          </cell>
          <cell r="C11" t="str">
            <v>Gdańsk Stocznia - Kasownik biletowy (peron SKM)</v>
          </cell>
          <cell r="D11" t="str">
            <v>Gdańsk</v>
          </cell>
          <cell r="E11" t="str">
            <v>Kolejowa</v>
          </cell>
          <cell r="F11" t="str">
            <v>-</v>
          </cell>
          <cell r="G11" t="str">
            <v>80-201</v>
          </cell>
        </row>
        <row r="12">
          <cell r="B12">
            <v>150711031</v>
          </cell>
          <cell r="C12" t="str">
            <v>Gdańsk Główny - Pomieszczenia rewidentów i mechaników drukarek</v>
          </cell>
          <cell r="D12" t="str">
            <v>Gdańsk</v>
          </cell>
          <cell r="E12" t="str">
            <v>-</v>
          </cell>
          <cell r="F12" t="str">
            <v>-</v>
          </cell>
          <cell r="G12" t="str">
            <v>80-405</v>
          </cell>
        </row>
        <row r="13">
          <cell r="B13">
            <v>150711048</v>
          </cell>
          <cell r="C13" t="str">
            <v>Nastawnia zdalnie i lokalnie sterowana G-SKM Gd.Główny</v>
          </cell>
          <cell r="D13" t="str">
            <v>Gdańsk</v>
          </cell>
          <cell r="E13" t="str">
            <v>Podwale Grodzkie</v>
          </cell>
          <cell r="F13" t="str">
            <v>-</v>
          </cell>
          <cell r="G13" t="str">
            <v>80-895</v>
          </cell>
        </row>
        <row r="14">
          <cell r="B14">
            <v>150711057</v>
          </cell>
          <cell r="C14" t="str">
            <v>Oświetlenie peronu SKM Gdańsk Wrzeszcz</v>
          </cell>
          <cell r="D14" t="str">
            <v>Gdańsk</v>
          </cell>
          <cell r="E14" t="str">
            <v>Romana Dmowskiego</v>
          </cell>
          <cell r="F14">
            <v>13</v>
          </cell>
          <cell r="G14" t="str">
            <v>80-336</v>
          </cell>
        </row>
        <row r="15">
          <cell r="B15">
            <v>150711067</v>
          </cell>
          <cell r="C15" t="str">
            <v>Nastawnia G, ośw.zew., warsztatAS, urz.SRK (zas. Rezerw) Gdańsk Gł</v>
          </cell>
          <cell r="D15" t="str">
            <v>Gdańsk</v>
          </cell>
          <cell r="E15" t="str">
            <v>-</v>
          </cell>
          <cell r="F15" t="str">
            <v>-</v>
          </cell>
          <cell r="G15" t="str">
            <v>80-336</v>
          </cell>
        </row>
        <row r="16">
          <cell r="B16">
            <v>150711068</v>
          </cell>
          <cell r="C16" t="str">
            <v>Nastawnia G, ośw.zew., warsztatAS, urz.SRK</v>
          </cell>
          <cell r="D16" t="str">
            <v>Gdańsk</v>
          </cell>
          <cell r="E16" t="str">
            <v>-</v>
          </cell>
          <cell r="F16" t="str">
            <v>-</v>
          </cell>
          <cell r="G16" t="str">
            <v>80-336</v>
          </cell>
        </row>
        <row r="17">
          <cell r="B17">
            <v>150713007</v>
          </cell>
          <cell r="C17" t="str">
            <v>Gdynia Orłowo - elektrycznego ogrzewanie rozjazdów EOR 1</v>
          </cell>
          <cell r="D17" t="str">
            <v>Gdynia</v>
          </cell>
          <cell r="E17" t="str">
            <v>Jesionowa</v>
          </cell>
          <cell r="F17" t="str">
            <v>-</v>
          </cell>
          <cell r="G17" t="str">
            <v>81-155</v>
          </cell>
        </row>
        <row r="18">
          <cell r="B18">
            <v>150713010</v>
          </cell>
          <cell r="C18" t="str">
            <v>Gdańsk Zaspa - oświetlenie peronu</v>
          </cell>
          <cell r="D18" t="str">
            <v>Gdańsk</v>
          </cell>
          <cell r="E18" t="str">
            <v>Hynka</v>
          </cell>
          <cell r="F18" t="str">
            <v>-</v>
          </cell>
          <cell r="G18" t="str">
            <v>80-465</v>
          </cell>
        </row>
        <row r="19">
          <cell r="B19">
            <v>150713011</v>
          </cell>
          <cell r="C19" t="str">
            <v>Gdańsk Przymorze - oświetlenie peronu i tunelu</v>
          </cell>
          <cell r="D19" t="str">
            <v>Gdańsk</v>
          </cell>
          <cell r="E19" t="str">
            <v>-</v>
          </cell>
          <cell r="F19" t="str">
            <v>-</v>
          </cell>
          <cell r="G19" t="str">
            <v>80-309</v>
          </cell>
        </row>
        <row r="20">
          <cell r="B20">
            <v>150713012</v>
          </cell>
          <cell r="C20" t="str">
            <v>Gd. Oliwa - ośw. Peronu i 1/2 tunelu</v>
          </cell>
          <cell r="D20" t="str">
            <v>Gdańsk</v>
          </cell>
          <cell r="E20" t="str">
            <v>-</v>
          </cell>
          <cell r="F20" t="str">
            <v>-</v>
          </cell>
          <cell r="G20" t="str">
            <v>80-321</v>
          </cell>
        </row>
        <row r="21">
          <cell r="B21">
            <v>150713013</v>
          </cell>
          <cell r="C21" t="str">
            <v>Sopot Wyścigi - oświetlenie peronu, schronisko</v>
          </cell>
          <cell r="D21" t="str">
            <v>Sopot</v>
          </cell>
          <cell r="E21" t="str">
            <v>-</v>
          </cell>
          <cell r="F21" t="str">
            <v>-</v>
          </cell>
          <cell r="G21" t="str">
            <v>81-853</v>
          </cell>
        </row>
        <row r="22">
          <cell r="B22">
            <v>150713082</v>
          </cell>
          <cell r="C22" t="str">
            <v>Oświetlenie zejścia, peronu i tunelu "KLIF" Gdynia Orłowo</v>
          </cell>
          <cell r="D22" t="str">
            <v>Gdynia</v>
          </cell>
          <cell r="E22" t="str">
            <v>-</v>
          </cell>
          <cell r="F22" t="str">
            <v>-</v>
          </cell>
          <cell r="G22" t="str">
            <v>81-155</v>
          </cell>
        </row>
        <row r="23">
          <cell r="B23">
            <v>150713131</v>
          </cell>
          <cell r="C23" t="str">
            <v>Dźwig dla osób niepełnosprawnych</v>
          </cell>
          <cell r="D23" t="str">
            <v>Sopot</v>
          </cell>
          <cell r="E23" t="str">
            <v>-</v>
          </cell>
          <cell r="F23" t="str">
            <v>-</v>
          </cell>
          <cell r="G23" t="str">
            <v>81-850</v>
          </cell>
        </row>
        <row r="24">
          <cell r="B24">
            <v>150713165</v>
          </cell>
          <cell r="C24" t="str">
            <v>Projektowana nastawnia zdalnego sterowania Gdynia Orłowo ul.Klonowa</v>
          </cell>
          <cell r="D24" t="str">
            <v>Gdynia</v>
          </cell>
          <cell r="E24" t="str">
            <v>-</v>
          </cell>
          <cell r="F24" t="str">
            <v>-</v>
          </cell>
          <cell r="G24" t="str">
            <v>81-558</v>
          </cell>
        </row>
        <row r="25">
          <cell r="B25">
            <v>150713169</v>
          </cell>
          <cell r="C25" t="str">
            <v>Sopot - Projektowana nastawnia zdalnego sterowania</v>
          </cell>
          <cell r="D25" t="str">
            <v>Sopot</v>
          </cell>
          <cell r="E25" t="str">
            <v>-</v>
          </cell>
          <cell r="F25" t="str">
            <v>-</v>
          </cell>
          <cell r="G25" t="str">
            <v>81-850</v>
          </cell>
        </row>
        <row r="26">
          <cell r="B26">
            <v>150713170</v>
          </cell>
          <cell r="C26" t="str">
            <v>Sopot - nastawnia zdalnego sterowania (zasilanie rezerwowe)</v>
          </cell>
          <cell r="D26" t="str">
            <v>Sopot</v>
          </cell>
          <cell r="E26" t="str">
            <v>-</v>
          </cell>
          <cell r="F26" t="str">
            <v>-</v>
          </cell>
          <cell r="G26" t="str">
            <v>81-850</v>
          </cell>
        </row>
        <row r="27">
          <cell r="B27">
            <v>150713176</v>
          </cell>
          <cell r="C27" t="str">
            <v>Nast.. Zdalnego sterowania międzytorze torów 501 i 502 stacja Gd. Oliwa</v>
          </cell>
          <cell r="D27" t="str">
            <v>Gdańsk</v>
          </cell>
          <cell r="E27" t="str">
            <v>-</v>
          </cell>
          <cell r="F27" t="str">
            <v>-</v>
          </cell>
          <cell r="G27" t="str">
            <v>80-321</v>
          </cell>
        </row>
        <row r="28">
          <cell r="B28">
            <v>150713177</v>
          </cell>
          <cell r="C28" t="str">
            <v>Przystanek osobowy Sopot Wyścigi</v>
          </cell>
          <cell r="D28" t="str">
            <v>Sopot</v>
          </cell>
          <cell r="E28" t="str">
            <v>-</v>
          </cell>
          <cell r="F28" t="str">
            <v>-</v>
          </cell>
          <cell r="G28" t="str">
            <v>81-859</v>
          </cell>
        </row>
        <row r="29">
          <cell r="B29">
            <v>150713178</v>
          </cell>
          <cell r="C29" t="str">
            <v>Nastawnia zdalnie i lokalnie sterowana Wr - SKM Gd. Wrzeszcz, km 4,320</v>
          </cell>
          <cell r="D29" t="str">
            <v>Gdańsk</v>
          </cell>
          <cell r="E29" t="str">
            <v>-</v>
          </cell>
          <cell r="F29" t="str">
            <v>-</v>
          </cell>
          <cell r="G29" t="str">
            <v>80-243</v>
          </cell>
        </row>
        <row r="30">
          <cell r="B30">
            <v>150713179</v>
          </cell>
          <cell r="C30" t="str">
            <v>Dźwig osobowy na przystanku SKM Sopot ul. Marynarzy</v>
          </cell>
          <cell r="D30" t="str">
            <v>Sopot</v>
          </cell>
          <cell r="E30" t="str">
            <v>-</v>
          </cell>
          <cell r="F30" t="str">
            <v>-</v>
          </cell>
          <cell r="G30" t="str">
            <v>81-850</v>
          </cell>
        </row>
        <row r="31">
          <cell r="B31">
            <v>150713180</v>
          </cell>
          <cell r="C31" t="str">
            <v>Urządzenia EOR</v>
          </cell>
          <cell r="D31" t="str">
            <v>Sopot</v>
          </cell>
          <cell r="E31" t="str">
            <v>-</v>
          </cell>
          <cell r="F31" t="str">
            <v>-</v>
          </cell>
          <cell r="G31" t="str">
            <v>81-850</v>
          </cell>
        </row>
        <row r="32">
          <cell r="B32">
            <v>150714001</v>
          </cell>
          <cell r="C32" t="str">
            <v>Gdańsk Stocznia - oświetlenie peronu</v>
          </cell>
          <cell r="D32" t="str">
            <v>Gdańsk</v>
          </cell>
          <cell r="E32" t="str">
            <v>-</v>
          </cell>
          <cell r="F32" t="str">
            <v>-</v>
          </cell>
          <cell r="G32" t="str">
            <v>80-405</v>
          </cell>
        </row>
        <row r="33">
          <cell r="B33">
            <v>150714002</v>
          </cell>
          <cell r="C33" t="str">
            <v>Gdańsk Politechnika - oświetlenie peronu</v>
          </cell>
          <cell r="D33" t="str">
            <v>Gdańsk</v>
          </cell>
          <cell r="E33" t="str">
            <v>-</v>
          </cell>
          <cell r="F33" t="str">
            <v>-</v>
          </cell>
          <cell r="G33" t="str">
            <v>80-405</v>
          </cell>
        </row>
        <row r="34">
          <cell r="B34">
            <v>150720069</v>
          </cell>
          <cell r="C34" t="str">
            <v>Urządzenia EOR stacja PKP Sopot</v>
          </cell>
          <cell r="D34" t="str">
            <v>Sopot</v>
          </cell>
          <cell r="E34" t="str">
            <v>-</v>
          </cell>
          <cell r="F34" t="str">
            <v>-</v>
          </cell>
          <cell r="G34" t="str">
            <v>81-850</v>
          </cell>
        </row>
        <row r="35">
          <cell r="B35">
            <v>150720073</v>
          </cell>
          <cell r="C35" t="str">
            <v>Urz. EOR rozj. Nr 51,52,53,54 oraz ośw. Terenu kolejowego Gd. Wrzeszcz</v>
          </cell>
          <cell r="D35" t="str">
            <v>Gdańsk</v>
          </cell>
          <cell r="E35" t="str">
            <v>-</v>
          </cell>
          <cell r="F35" t="str">
            <v>-</v>
          </cell>
          <cell r="G35" t="str">
            <v>80-243</v>
          </cell>
        </row>
        <row r="36">
          <cell r="B36">
            <v>150720074</v>
          </cell>
          <cell r="C36" t="str">
            <v>Urz. EOR nr. 101a, 101b, 102, 103 st. Gd. Wrzeszcz</v>
          </cell>
          <cell r="D36" t="str">
            <v>Gdańsk</v>
          </cell>
          <cell r="E36" t="str">
            <v>-</v>
          </cell>
          <cell r="F36" t="str">
            <v>-</v>
          </cell>
          <cell r="G36" t="str">
            <v>80-243</v>
          </cell>
        </row>
        <row r="37">
          <cell r="B37">
            <v>150720076</v>
          </cell>
          <cell r="C37" t="str">
            <v>EOR w km 0,340, km 0,400, km 0,519 oraz ośw. Ter. Kol. W st. Gdańsk</v>
          </cell>
          <cell r="D37" t="str">
            <v>Gdańsk</v>
          </cell>
          <cell r="E37" t="str">
            <v>-</v>
          </cell>
          <cell r="F37" t="str">
            <v>-</v>
          </cell>
          <cell r="G37" t="str">
            <v>80-895</v>
          </cell>
        </row>
        <row r="38">
          <cell r="B38">
            <v>150720107</v>
          </cell>
          <cell r="C38" t="str">
            <v>Kasownik w tunelu dworca PKP SKM Gdańsk Wrzeszcz</v>
          </cell>
          <cell r="D38" t="str">
            <v>Gdańsk</v>
          </cell>
          <cell r="E38" t="str">
            <v>-</v>
          </cell>
          <cell r="F38" t="str">
            <v>-</v>
          </cell>
          <cell r="G38" t="str">
            <v>80-243</v>
          </cell>
        </row>
        <row r="39">
          <cell r="B39">
            <v>150770003</v>
          </cell>
          <cell r="C39" t="str">
            <v>Szafa EOR (3RESO) w km 327,965 Gdańsk Główny</v>
          </cell>
          <cell r="D39" t="str">
            <v>Gdańsk</v>
          </cell>
          <cell r="E39" t="str">
            <v>-</v>
          </cell>
          <cell r="F39" t="str">
            <v>-</v>
          </cell>
          <cell r="G39" t="str">
            <v>80-336</v>
          </cell>
        </row>
        <row r="40">
          <cell r="B40">
            <v>150770004</v>
          </cell>
          <cell r="C40" t="str">
            <v>Dźwig osobowy na peronie 3 - Gdańsk Główny</v>
          </cell>
          <cell r="D40" t="str">
            <v>Gdańsk</v>
          </cell>
          <cell r="E40" t="str">
            <v>-</v>
          </cell>
          <cell r="F40" t="str">
            <v>-</v>
          </cell>
          <cell r="G40" t="str">
            <v>80-336</v>
          </cell>
        </row>
        <row r="41">
          <cell r="B41">
            <v>150811002</v>
          </cell>
          <cell r="C41" t="str">
            <v>Gdynia Gł. - kasa biletowa na dworcu SKM</v>
          </cell>
          <cell r="D41" t="str">
            <v>Gdynia</v>
          </cell>
          <cell r="E41" t="str">
            <v>Plac Konstytucji</v>
          </cell>
          <cell r="F41" t="str">
            <v>-</v>
          </cell>
          <cell r="G41" t="str">
            <v>81-155</v>
          </cell>
        </row>
        <row r="42">
          <cell r="B42">
            <v>150811003</v>
          </cell>
          <cell r="C42" t="str">
            <v>Gdynia Gł. - oświetlenie peronu SKM</v>
          </cell>
          <cell r="D42" t="str">
            <v>Gdynia</v>
          </cell>
          <cell r="E42" t="str">
            <v>-</v>
          </cell>
          <cell r="F42" t="str">
            <v>-</v>
          </cell>
          <cell r="G42" t="str">
            <v>81-155</v>
          </cell>
        </row>
        <row r="43">
          <cell r="B43">
            <v>150811005</v>
          </cell>
          <cell r="C43" t="str">
            <v>Gdynia Gł. - pomieszczenie ESKD</v>
          </cell>
          <cell r="D43" t="str">
            <v>Gdynia</v>
          </cell>
          <cell r="E43" t="str">
            <v>-</v>
          </cell>
          <cell r="F43" t="str">
            <v>-</v>
          </cell>
          <cell r="G43" t="str">
            <v>81-155</v>
          </cell>
        </row>
        <row r="44">
          <cell r="B44">
            <v>150811006</v>
          </cell>
          <cell r="C44" t="str">
            <v>Gdynia Wzgórze Św. Maksymiliana - oświetlenie peronu</v>
          </cell>
          <cell r="D44" t="str">
            <v>Gdynia</v>
          </cell>
          <cell r="E44" t="str">
            <v>-</v>
          </cell>
          <cell r="F44" t="str">
            <v>-</v>
          </cell>
          <cell r="G44" t="str">
            <v>81-155</v>
          </cell>
        </row>
        <row r="45">
          <cell r="B45">
            <v>150811007</v>
          </cell>
          <cell r="C45" t="str">
            <v>Gdynia Redłowo - oświetlenie peronu</v>
          </cell>
          <cell r="D45" t="str">
            <v>Gdynia</v>
          </cell>
          <cell r="E45" t="str">
            <v>Stryjska</v>
          </cell>
          <cell r="F45" t="str">
            <v>-</v>
          </cell>
          <cell r="G45" t="str">
            <v>81-155</v>
          </cell>
        </row>
        <row r="46">
          <cell r="B46">
            <v>150811072</v>
          </cell>
          <cell r="C46" t="str">
            <v>Gdynia - oświetlenie tablicy pamiątkowej (dworzec SKM)</v>
          </cell>
          <cell r="D46" t="str">
            <v>Gdynia</v>
          </cell>
          <cell r="E46" t="str">
            <v>-</v>
          </cell>
          <cell r="F46" t="str">
            <v>-</v>
          </cell>
          <cell r="G46" t="str">
            <v>81-155</v>
          </cell>
        </row>
        <row r="47">
          <cell r="B47">
            <v>150811073</v>
          </cell>
          <cell r="C47" t="str">
            <v>Gdynia Gł - dworzec podmiejski - oświetlenie schodów i holu</v>
          </cell>
          <cell r="D47" t="str">
            <v>Gdynia</v>
          </cell>
          <cell r="E47" t="str">
            <v>-</v>
          </cell>
          <cell r="F47" t="str">
            <v>-</v>
          </cell>
          <cell r="G47" t="str">
            <v>81-155</v>
          </cell>
        </row>
        <row r="48">
          <cell r="B48">
            <v>150811105</v>
          </cell>
          <cell r="C48" t="str">
            <v>Kasownik biletowy na dojściu do peronu przystanku Wejherowo Nanice</v>
          </cell>
          <cell r="D48" t="str">
            <v>Wejherowo</v>
          </cell>
          <cell r="E48" t="str">
            <v>-</v>
          </cell>
          <cell r="F48" t="str">
            <v>-</v>
          </cell>
          <cell r="G48" t="str">
            <v>84-200</v>
          </cell>
        </row>
        <row r="49">
          <cell r="B49">
            <v>150811106</v>
          </cell>
          <cell r="C49" t="str">
            <v>Kasownik biletowy na końcu peronu Wejherowo Śmiechowo</v>
          </cell>
          <cell r="D49" t="str">
            <v>Wejherowo</v>
          </cell>
          <cell r="E49" t="str">
            <v>-</v>
          </cell>
          <cell r="F49" t="str">
            <v>-</v>
          </cell>
          <cell r="G49" t="str">
            <v>84-200</v>
          </cell>
        </row>
        <row r="50">
          <cell r="B50">
            <v>150812011</v>
          </cell>
          <cell r="C50" t="str">
            <v>Przejście dla pieszych przez bud. Kas Gdynia Wzgórze św. Maksymiliana</v>
          </cell>
          <cell r="D50" t="str">
            <v>Gdynia</v>
          </cell>
          <cell r="E50" t="str">
            <v>-</v>
          </cell>
          <cell r="F50" t="str">
            <v>-</v>
          </cell>
          <cell r="G50" t="str">
            <v>81-220</v>
          </cell>
        </row>
        <row r="51">
          <cell r="B51">
            <v>150812017</v>
          </cell>
          <cell r="C51" t="str">
            <v>Gdynia - dworzec SKM (była sala tradycji)</v>
          </cell>
          <cell r="D51" t="str">
            <v>Gdynia</v>
          </cell>
          <cell r="E51" t="str">
            <v>-</v>
          </cell>
          <cell r="F51" t="str">
            <v>-</v>
          </cell>
          <cell r="G51" t="str">
            <v>81-220</v>
          </cell>
        </row>
        <row r="52">
          <cell r="B52">
            <v>150812025</v>
          </cell>
          <cell r="C52" t="str">
            <v>Gdynia - Pomieszczenia SOK I p na dworcu podmiejskim</v>
          </cell>
          <cell r="D52" t="str">
            <v>Gdynia</v>
          </cell>
          <cell r="E52" t="str">
            <v>-</v>
          </cell>
          <cell r="F52" t="str">
            <v>-</v>
          </cell>
          <cell r="G52" t="str">
            <v>81-220</v>
          </cell>
        </row>
        <row r="53">
          <cell r="B53">
            <v>150812039</v>
          </cell>
          <cell r="C53" t="str">
            <v>EOR SKM w km 19,900 E65 Gdynia Gł. - Gdynia Wzgórze Św. Maksymiliana</v>
          </cell>
          <cell r="D53" t="str">
            <v>Gdynia</v>
          </cell>
          <cell r="E53" t="str">
            <v>-</v>
          </cell>
          <cell r="F53" t="str">
            <v>-</v>
          </cell>
          <cell r="G53" t="str">
            <v>81-155</v>
          </cell>
        </row>
        <row r="54">
          <cell r="B54">
            <v>150813133</v>
          </cell>
          <cell r="C54" t="str">
            <v>Rumia - bok kasownika biletowego</v>
          </cell>
          <cell r="D54" t="str">
            <v>Rumia</v>
          </cell>
          <cell r="E54" t="str">
            <v>-</v>
          </cell>
          <cell r="F54" t="str">
            <v>-</v>
          </cell>
          <cell r="G54" t="str">
            <v>84-230</v>
          </cell>
        </row>
        <row r="55">
          <cell r="B55">
            <v>150814002</v>
          </cell>
          <cell r="C55" t="str">
            <v>Gdynia Stocznia - oświetlenie peronu i kasowniki</v>
          </cell>
          <cell r="D55" t="str">
            <v>Gdynia</v>
          </cell>
          <cell r="E55" t="str">
            <v>-</v>
          </cell>
          <cell r="F55" t="str">
            <v>-</v>
          </cell>
          <cell r="G55" t="str">
            <v>81-155</v>
          </cell>
        </row>
        <row r="56">
          <cell r="B56">
            <v>150815001</v>
          </cell>
          <cell r="C56" t="str">
            <v>Gdynia Grabówek - oświetlenie zewnętrzne - peronu, wiaty, tunelu</v>
          </cell>
          <cell r="D56" t="str">
            <v>Gdynia</v>
          </cell>
          <cell r="E56" t="str">
            <v>-</v>
          </cell>
          <cell r="F56" t="str">
            <v>-</v>
          </cell>
          <cell r="G56" t="str">
            <v>81-220</v>
          </cell>
        </row>
        <row r="57">
          <cell r="B57">
            <v>150816001</v>
          </cell>
          <cell r="C57" t="str">
            <v>Gdynia Cisowa - rej.zas.st. Trafo 1-3-20 A9 sekcja I</v>
          </cell>
          <cell r="D57" t="str">
            <v>Gdynia</v>
          </cell>
          <cell r="E57" t="str">
            <v>-</v>
          </cell>
          <cell r="F57" t="str">
            <v>-</v>
          </cell>
          <cell r="G57" t="str">
            <v>81-155</v>
          </cell>
        </row>
        <row r="58">
          <cell r="B58">
            <v>150816002</v>
          </cell>
          <cell r="C58" t="str">
            <v>Gdynia Cisowa - rejon zas.stacji Trafo 1-3-21 A24 sekcja I</v>
          </cell>
          <cell r="D58" t="str">
            <v>Gdynia</v>
          </cell>
          <cell r="E58" t="str">
            <v>-</v>
          </cell>
          <cell r="F58" t="str">
            <v>-</v>
          </cell>
          <cell r="G58" t="str">
            <v>81-002</v>
          </cell>
        </row>
        <row r="59">
          <cell r="B59">
            <v>150816003</v>
          </cell>
          <cell r="C59" t="str">
            <v>Gdynia Cisowa - rej. St. Trafo 1-3-21 A24 sekcja II</v>
          </cell>
          <cell r="D59" t="str">
            <v>Gdynia</v>
          </cell>
          <cell r="E59" t="str">
            <v>-</v>
          </cell>
          <cell r="F59" t="str">
            <v>-</v>
          </cell>
          <cell r="G59" t="str">
            <v>81-155</v>
          </cell>
        </row>
        <row r="60">
          <cell r="B60">
            <v>150816004</v>
          </cell>
          <cell r="C60" t="str">
            <v>Gdynia Cisowa - rej.zas. St. Trafo 1-3-22 A28 sekcja II</v>
          </cell>
          <cell r="D60" t="str">
            <v>Gdynia</v>
          </cell>
          <cell r="E60" t="str">
            <v>-</v>
          </cell>
          <cell r="F60" t="str">
            <v>-</v>
          </cell>
          <cell r="G60" t="str">
            <v>81-155</v>
          </cell>
        </row>
        <row r="61">
          <cell r="B61">
            <v>150816005</v>
          </cell>
          <cell r="C61" t="str">
            <v>Gdynia Cisowa - rejon zasilania st. Trafo 1-3-22 A28 sekcja I</v>
          </cell>
          <cell r="D61" t="str">
            <v>Gdynia</v>
          </cell>
          <cell r="E61" t="str">
            <v>-</v>
          </cell>
          <cell r="F61" t="str">
            <v>-</v>
          </cell>
          <cell r="G61" t="str">
            <v>81-155</v>
          </cell>
        </row>
        <row r="62">
          <cell r="B62">
            <v>150816006</v>
          </cell>
          <cell r="C62" t="str">
            <v>Gdynia Cisowa - rej. Zas. St. Trafo 1-3-27/C12 trafo I</v>
          </cell>
          <cell r="D62" t="str">
            <v>Gdynia</v>
          </cell>
          <cell r="E62" t="str">
            <v>-</v>
          </cell>
          <cell r="F62" t="str">
            <v>-</v>
          </cell>
          <cell r="G62" t="str">
            <v>81-155</v>
          </cell>
        </row>
        <row r="63">
          <cell r="B63">
            <v>150816007</v>
          </cell>
          <cell r="C63" t="str">
            <v>Gdynia Cisowa - rej. Zas. St. Trafo 1-3-27/C12 trafo II</v>
          </cell>
          <cell r="D63" t="str">
            <v>Gdynia</v>
          </cell>
          <cell r="E63" t="str">
            <v>-</v>
          </cell>
          <cell r="F63" t="str">
            <v>-</v>
          </cell>
          <cell r="G63" t="str">
            <v>81-155</v>
          </cell>
        </row>
        <row r="64">
          <cell r="B64">
            <v>150816008</v>
          </cell>
          <cell r="C64" t="str">
            <v>Gdynia Cisowa - rej. Zas. St. Trafo 1-3-23 C23/1 sekcja I</v>
          </cell>
          <cell r="D64" t="str">
            <v>Gdynia</v>
          </cell>
          <cell r="E64" t="str">
            <v>-</v>
          </cell>
          <cell r="F64" t="str">
            <v>-</v>
          </cell>
          <cell r="G64" t="str">
            <v>81-155</v>
          </cell>
        </row>
        <row r="65">
          <cell r="B65">
            <v>150816009</v>
          </cell>
          <cell r="C65" t="str">
            <v>Gdynia Cisowa - rej. Zasil. St. Trafo 1-3-23 C3/1 sekcja II</v>
          </cell>
          <cell r="D65" t="str">
            <v>Gdynia</v>
          </cell>
          <cell r="E65" t="str">
            <v>-</v>
          </cell>
          <cell r="F65" t="str">
            <v>-</v>
          </cell>
          <cell r="G65" t="str">
            <v>81-155</v>
          </cell>
        </row>
        <row r="66">
          <cell r="B66">
            <v>150816010</v>
          </cell>
          <cell r="C66" t="str">
            <v>Gdynia Cisowa - rejon zasil. St. Trafo 1-3-24 C3/2 sekcja I</v>
          </cell>
          <cell r="D66" t="str">
            <v>Gdynia</v>
          </cell>
          <cell r="E66" t="str">
            <v>-</v>
          </cell>
          <cell r="F66" t="str">
            <v>-</v>
          </cell>
          <cell r="G66" t="str">
            <v>81-155</v>
          </cell>
        </row>
        <row r="67">
          <cell r="B67">
            <v>150816011</v>
          </cell>
          <cell r="C67" t="str">
            <v>Gdynia Cisowa - rej. Zasil. St. Trafo 1-3-24 C3/2 sekcja II</v>
          </cell>
          <cell r="D67" t="str">
            <v>Gdynia</v>
          </cell>
          <cell r="E67" t="str">
            <v>-</v>
          </cell>
          <cell r="F67" t="str">
            <v>-</v>
          </cell>
          <cell r="G67" t="str">
            <v>81-155</v>
          </cell>
        </row>
        <row r="68">
          <cell r="B68">
            <v>150816012</v>
          </cell>
          <cell r="C68" t="str">
            <v>Gdynia Cisowa - rej. Zas. St. Trafo 1-3-20 A9 sekcja II</v>
          </cell>
          <cell r="D68" t="str">
            <v>Gdynia</v>
          </cell>
          <cell r="E68" t="str">
            <v>-</v>
          </cell>
          <cell r="F68" t="str">
            <v>-</v>
          </cell>
          <cell r="G68" t="str">
            <v>81-002</v>
          </cell>
        </row>
        <row r="69">
          <cell r="B69">
            <v>150816014</v>
          </cell>
          <cell r="C69" t="str">
            <v>Rumia Janowo - peron</v>
          </cell>
          <cell r="D69" t="str">
            <v>Rumia</v>
          </cell>
          <cell r="E69" t="str">
            <v>Kolejowa</v>
          </cell>
          <cell r="F69" t="str">
            <v>-</v>
          </cell>
          <cell r="G69" t="str">
            <v>84-230</v>
          </cell>
        </row>
        <row r="70">
          <cell r="B70">
            <v>150816015</v>
          </cell>
          <cell r="C70" t="str">
            <v>Gdynia Chylonia - oświetlenie peronu i części tunelu</v>
          </cell>
          <cell r="D70" t="str">
            <v>Gdynia</v>
          </cell>
          <cell r="E70" t="str">
            <v>-</v>
          </cell>
          <cell r="F70" t="str">
            <v>-</v>
          </cell>
          <cell r="G70" t="str">
            <v>81-220</v>
          </cell>
        </row>
        <row r="71">
          <cell r="B71">
            <v>150816016</v>
          </cell>
          <cell r="C71" t="str">
            <v>Gdynia Leszczynki - oświetlenie peronu i tunelu</v>
          </cell>
          <cell r="D71" t="str">
            <v>Gdynia</v>
          </cell>
          <cell r="E71" t="str">
            <v>-</v>
          </cell>
          <cell r="F71" t="str">
            <v>-</v>
          </cell>
          <cell r="G71" t="str">
            <v>81-041</v>
          </cell>
        </row>
        <row r="72">
          <cell r="B72">
            <v>150817003</v>
          </cell>
          <cell r="C72" t="str">
            <v>Gdynia Chylonia - ogrzewanie rozjazdów EOR1 (szafy nr 2/1, 2/2, 2/3)</v>
          </cell>
          <cell r="D72" t="str">
            <v>Gdynia</v>
          </cell>
          <cell r="E72" t="str">
            <v>-</v>
          </cell>
          <cell r="F72" t="str">
            <v>-</v>
          </cell>
          <cell r="G72" t="str">
            <v>81-220</v>
          </cell>
        </row>
        <row r="73">
          <cell r="B73">
            <v>150817101</v>
          </cell>
          <cell r="C73" t="str">
            <v>Nastawnia GCh-SKM Gdynia Chylonia</v>
          </cell>
          <cell r="D73" t="str">
            <v>Gdynia</v>
          </cell>
          <cell r="E73" t="str">
            <v>-</v>
          </cell>
          <cell r="F73" t="str">
            <v>-</v>
          </cell>
          <cell r="G73" t="str">
            <v>81-029</v>
          </cell>
        </row>
        <row r="74">
          <cell r="B74">
            <v>150820068</v>
          </cell>
          <cell r="C74" t="str">
            <v>Gdynia Chylonia EOR RS-16-2/2 (nr 31abcd, 32)</v>
          </cell>
          <cell r="D74" t="str">
            <v>Gdynia</v>
          </cell>
          <cell r="E74" t="str">
            <v>-</v>
          </cell>
          <cell r="F74" t="str">
            <v>-</v>
          </cell>
          <cell r="G74" t="str">
            <v>81-155</v>
          </cell>
        </row>
        <row r="75">
          <cell r="B75">
            <v>150820069</v>
          </cell>
          <cell r="C75" t="str">
            <v>Gdynia Chylonia - EOR RS-16-2/1 (nr 21,22,23,24,26,25abcd)</v>
          </cell>
          <cell r="D75" t="str">
            <v>Gdynia</v>
          </cell>
          <cell r="E75" t="str">
            <v>-</v>
          </cell>
          <cell r="F75" t="str">
            <v>-</v>
          </cell>
          <cell r="G75" t="str">
            <v>81-155</v>
          </cell>
        </row>
        <row r="76">
          <cell r="B76">
            <v>150820081</v>
          </cell>
          <cell r="C76" t="str">
            <v>Gdynia Grabówek - EOR nr 95,98,99 i oświetlenie zewnętrzne km 22,850</v>
          </cell>
          <cell r="D76" t="str">
            <v>Gdynia</v>
          </cell>
          <cell r="E76" t="str">
            <v>-</v>
          </cell>
          <cell r="F76" t="str">
            <v>-</v>
          </cell>
          <cell r="G76" t="str">
            <v>81-155</v>
          </cell>
        </row>
        <row r="77">
          <cell r="B77">
            <v>150820095</v>
          </cell>
          <cell r="C77" t="str">
            <v>Gdynia - Centralna nastawnia zdalnego sterowania i kierowania ruchem</v>
          </cell>
          <cell r="D77" t="str">
            <v>Gdynia</v>
          </cell>
          <cell r="E77" t="str">
            <v>-</v>
          </cell>
          <cell r="F77" t="str">
            <v>-</v>
          </cell>
          <cell r="G77" t="str">
            <v>81-155</v>
          </cell>
        </row>
        <row r="78">
          <cell r="B78">
            <v>150820146</v>
          </cell>
          <cell r="C78" t="str">
            <v>EOR nr 31,32,33,34,35,36 szafa REOR 6</v>
          </cell>
          <cell r="D78" t="str">
            <v>Gdynia</v>
          </cell>
          <cell r="E78" t="str">
            <v>-</v>
          </cell>
          <cell r="F78" t="str">
            <v>-</v>
          </cell>
          <cell r="G78" t="str">
            <v>81-155</v>
          </cell>
        </row>
        <row r="79">
          <cell r="B79">
            <v>150820170</v>
          </cell>
          <cell r="C79" t="str">
            <v>REOR-1, REOR-2 SKM, RSO_EOR SKM Gdynia Chylonia</v>
          </cell>
          <cell r="D79" t="str">
            <v>Gdynia</v>
          </cell>
          <cell r="E79" t="str">
            <v>-</v>
          </cell>
          <cell r="F79" t="str">
            <v>-</v>
          </cell>
          <cell r="G79" t="str">
            <v>81-000</v>
          </cell>
        </row>
        <row r="80">
          <cell r="B80">
            <v>150821008</v>
          </cell>
          <cell r="C80" t="str">
            <v>Trójfazowe gniazda elektryczne, zasilanie szynobusów, peron nr 2</v>
          </cell>
          <cell r="D80" t="str">
            <v>Kościerzyna</v>
          </cell>
          <cell r="E80" t="str">
            <v>Dworcowa</v>
          </cell>
          <cell r="F80" t="str">
            <v>-</v>
          </cell>
          <cell r="G80" t="str">
            <v>83-400</v>
          </cell>
        </row>
        <row r="81">
          <cell r="B81">
            <v>155000038</v>
          </cell>
          <cell r="C81" t="str">
            <v>Abonencka stacja trafo km 326,983 Gdańsk Śródmieście, linia 009</v>
          </cell>
          <cell r="D81" t="str">
            <v>Gdańsk</v>
          </cell>
          <cell r="E81" t="str">
            <v>Podwale Grodzkie</v>
          </cell>
          <cell r="F81" t="str">
            <v>-</v>
          </cell>
          <cell r="G81" t="str">
            <v>80-336</v>
          </cell>
        </row>
        <row r="82">
          <cell r="B82">
            <v>150818001</v>
          </cell>
          <cell r="C82" t="str">
            <v>Krzeszna, Gołubie Kaszubskie - ośrodek wczasowy SKM</v>
          </cell>
          <cell r="D82" t="str">
            <v>Gołubie</v>
          </cell>
          <cell r="E82" t="str">
            <v>Krzeszna</v>
          </cell>
          <cell r="F82" t="str">
            <v>-</v>
          </cell>
          <cell r="G82" t="str">
            <v>83-316</v>
          </cell>
        </row>
        <row r="83">
          <cell r="B83">
            <v>150553001</v>
          </cell>
          <cell r="C83" t="str">
            <v>Pomieszczenie w budynku przy ul. Krzywoustego 60a w Lęborku</v>
          </cell>
          <cell r="D83" t="str">
            <v>Lębork</v>
          </cell>
          <cell r="E83" t="str">
            <v>Krzywoustego</v>
          </cell>
          <cell r="F83" t="str">
            <v>-</v>
          </cell>
          <cell r="G83" t="str">
            <v>84-300</v>
          </cell>
        </row>
        <row r="84">
          <cell r="B84" t="str">
            <v>-</v>
          </cell>
          <cell r="C84" t="str">
            <v>Kasa SKM Reda</v>
          </cell>
          <cell r="D84" t="str">
            <v>Reda</v>
          </cell>
          <cell r="E84" t="str">
            <v>Gdańska</v>
          </cell>
          <cell r="F84" t="str">
            <v>72/paw.2</v>
          </cell>
          <cell r="G84" t="str">
            <v>84-240</v>
          </cell>
        </row>
        <row r="85">
          <cell r="B85" t="str">
            <v>-</v>
          </cell>
          <cell r="C85" t="str">
            <v>Tunel dla pieszych</v>
          </cell>
          <cell r="D85" t="str">
            <v>Sopot</v>
          </cell>
          <cell r="E85" t="str">
            <v>Wejherowska</v>
          </cell>
          <cell r="F85" t="str">
            <v>-</v>
          </cell>
          <cell r="G85" t="str">
            <v>81-065</v>
          </cell>
        </row>
        <row r="86">
          <cell r="B86" t="str">
            <v>-</v>
          </cell>
          <cell r="C86" t="str">
            <v>Stacja SKM Gdańsk Żabianka</v>
          </cell>
          <cell r="D86" t="str">
            <v>Gdańsk</v>
          </cell>
          <cell r="E86" t="str">
            <v>Bitwy Oliwskiej</v>
          </cell>
        </row>
        <row r="87">
          <cell r="B87" t="str">
            <v>-</v>
          </cell>
          <cell r="C87" t="str">
            <v>Boksy handlowe</v>
          </cell>
          <cell r="D87" t="str">
            <v>Gdańsk</v>
          </cell>
          <cell r="E87" t="str">
            <v>Bitwy Oliwskiej</v>
          </cell>
          <cell r="F87" t="str">
            <v>-</v>
          </cell>
          <cell r="G87" t="str">
            <v>-</v>
          </cell>
        </row>
      </sheetData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powiedzenia"/>
      <sheetName val="Zestawienie PPE"/>
      <sheetName val="Cennik TPA"/>
      <sheetName val="Cennik PKP"/>
      <sheetName val="Obl 1 rok TPA"/>
      <sheetName val="Obl 1 rok Cennik"/>
      <sheetName val="Obl 2 lata TPA"/>
      <sheetName val="Obl 2 lata Oferta PKP E"/>
      <sheetName val="Zamówienie sektorowe"/>
      <sheetName val="Harmonogram"/>
      <sheetName val="Arkusz1"/>
    </sheetNames>
    <sheetDataSet>
      <sheetData sheetId="0">
        <row r="2">
          <cell r="B2" t="str">
            <v>PL_PKPE_2215000008_09</v>
          </cell>
          <cell r="C2" t="str">
            <v>1 miesiąc</v>
          </cell>
          <cell r="D2" t="str">
            <v>koniec miesiąca kalendarzowego</v>
          </cell>
        </row>
        <row r="3">
          <cell r="B3" t="str">
            <v>PL_PKPE_2215000010_02</v>
          </cell>
          <cell r="C3" t="str">
            <v>1 miesiąc</v>
          </cell>
          <cell r="D3" t="str">
            <v>koniec miesiąca kalendarzowego</v>
          </cell>
        </row>
        <row r="4">
          <cell r="B4" t="str">
            <v>PL_PKPE_2215000046_01</v>
          </cell>
          <cell r="C4" t="str">
            <v>1 miesiąc</v>
          </cell>
          <cell r="D4" t="str">
            <v>koniec miesiąca kalendarzowego</v>
          </cell>
        </row>
        <row r="5">
          <cell r="B5" t="str">
            <v>PL_PKPE_2215000048_05</v>
          </cell>
          <cell r="C5" t="str">
            <v>1 miesiąc</v>
          </cell>
          <cell r="D5" t="str">
            <v>koniec miesiąca kalendarzowego</v>
          </cell>
        </row>
        <row r="6">
          <cell r="B6" t="str">
            <v>PL_PKPE_2215000076_08</v>
          </cell>
          <cell r="C6" t="str">
            <v>1 miesiąc</v>
          </cell>
          <cell r="D6" t="str">
            <v>koniec miesiąca kalendarzowego</v>
          </cell>
        </row>
        <row r="7">
          <cell r="B7" t="str">
            <v>PL_PKPE_2215000129_07</v>
          </cell>
          <cell r="C7" t="str">
            <v>1 miesiąc</v>
          </cell>
          <cell r="D7" t="str">
            <v>koniec miesiąca kalendarzowego</v>
          </cell>
        </row>
        <row r="8">
          <cell r="B8" t="str">
            <v>PL_PKPE_2261000744_02</v>
          </cell>
          <cell r="C8" t="str">
            <v>1 miesiąc</v>
          </cell>
          <cell r="D8" t="str">
            <v>koniec miesiąca kalendarzowego</v>
          </cell>
        </row>
        <row r="9">
          <cell r="B9" t="str">
            <v>PL_PKPE_2215000260_03</v>
          </cell>
          <cell r="C9" t="str">
            <v>1 miesiąc</v>
          </cell>
          <cell r="D9" t="str">
            <v>koniec miesiąca kalendarzowego</v>
          </cell>
        </row>
        <row r="10">
          <cell r="B10" t="str">
            <v>PL_PKPE_2261000066_08</v>
          </cell>
          <cell r="C10" t="str">
            <v>1 miesiąc</v>
          </cell>
          <cell r="D10" t="str">
            <v>koniec miesiąca kalendarzowego</v>
          </cell>
        </row>
        <row r="11">
          <cell r="B11" t="str">
            <v>PL_PKPE_2261000067_00</v>
          </cell>
          <cell r="C11" t="str">
            <v>1 miesiąc</v>
          </cell>
          <cell r="D11" t="str">
            <v>koniec miesiąca kalendarzowego</v>
          </cell>
        </row>
        <row r="12">
          <cell r="B12" t="str">
            <v>PL_PKPE_2261000068_02</v>
          </cell>
          <cell r="C12" t="str">
            <v>1 miesiąc</v>
          </cell>
          <cell r="D12" t="str">
            <v>koniec miesiąca kalendarzowego</v>
          </cell>
        </row>
        <row r="13">
          <cell r="B13" t="str">
            <v>PL_PKPE_2261000069_04</v>
          </cell>
          <cell r="C13" t="str">
            <v>1 miesiąc</v>
          </cell>
          <cell r="D13" t="str">
            <v>koniec miesiąca kalendarzowego</v>
          </cell>
        </row>
        <row r="14">
          <cell r="B14" t="str">
            <v>PL_PKPE_2261000072_09</v>
          </cell>
          <cell r="C14" t="str">
            <v>1 miesiąc</v>
          </cell>
          <cell r="D14" t="str">
            <v>koniec miesiąca kalendarzowego</v>
          </cell>
        </row>
        <row r="15">
          <cell r="B15" t="str">
            <v>PL_PKPE_2261000360_00</v>
          </cell>
          <cell r="C15" t="str">
            <v>1 miesiąc</v>
          </cell>
          <cell r="D15" t="str">
            <v>koniec miesiąca kalendarzowego</v>
          </cell>
        </row>
        <row r="16">
          <cell r="B16" t="str">
            <v>PL_PKPE_2261000361_02</v>
          </cell>
          <cell r="C16" t="str">
            <v>1 miesiąc</v>
          </cell>
          <cell r="D16" t="str">
            <v>koniec miesiąca kalendarzowego</v>
          </cell>
        </row>
        <row r="17">
          <cell r="B17" t="str">
            <v>PL_PKPE_2261000073_01</v>
          </cell>
          <cell r="C17" t="str">
            <v>1 miesiąc</v>
          </cell>
          <cell r="D17" t="str">
            <v>koniec miesiąca kalendarzowego</v>
          </cell>
        </row>
        <row r="18">
          <cell r="B18" t="str">
            <v>PL_PKPE_2261000363_06</v>
          </cell>
          <cell r="C18" t="str">
            <v>1 miesiąc</v>
          </cell>
          <cell r="D18" t="str">
            <v>koniec miesiąca kalendarzowego</v>
          </cell>
        </row>
        <row r="19">
          <cell r="B19" t="str">
            <v>PL_PKPE_2261000707_02</v>
          </cell>
          <cell r="C19" t="str">
            <v>1 miesiąc</v>
          </cell>
          <cell r="D19" t="str">
            <v>koniec miesiąca kalendarzowego</v>
          </cell>
        </row>
        <row r="20">
          <cell r="B20" t="str">
            <v>PL_PKPE_2261000709_06</v>
          </cell>
          <cell r="C20" t="str">
            <v>1 miesiąc</v>
          </cell>
          <cell r="D20" t="str">
            <v>koniec miesiąca kalendarzowego</v>
          </cell>
        </row>
        <row r="21">
          <cell r="B21" t="str">
            <v>PL_PKPE_2262000042_06</v>
          </cell>
          <cell r="C21" t="str">
            <v>1 miesiąc</v>
          </cell>
          <cell r="D21" t="str">
            <v>koniec miesiąca kalendarzowego</v>
          </cell>
        </row>
        <row r="22">
          <cell r="B22" t="str">
            <v>PL_PKPE_2262000044_00</v>
          </cell>
          <cell r="C22" t="str">
            <v>1 miesiąc</v>
          </cell>
          <cell r="D22" t="str">
            <v>koniec miesiąca kalendarzowego</v>
          </cell>
        </row>
        <row r="23">
          <cell r="B23" t="str">
            <v>PL_PKPE_2262000048_08</v>
          </cell>
          <cell r="C23" t="str">
            <v>1 miesiąc</v>
          </cell>
          <cell r="D23" t="str">
            <v>koniec miesiąca kalendarzowego</v>
          </cell>
        </row>
        <row r="24">
          <cell r="B24" t="str">
            <v>PL_PKPE_2262000062_04</v>
          </cell>
          <cell r="C24" t="str">
            <v>1 miesiąc</v>
          </cell>
          <cell r="D24" t="str">
            <v>koniec miesiąca kalendarzowego</v>
          </cell>
        </row>
        <row r="25">
          <cell r="B25" t="str">
            <v>PL_PKPE_2264000099_03</v>
          </cell>
          <cell r="C25" t="str">
            <v>1 miesiąc</v>
          </cell>
          <cell r="D25" t="str">
            <v>koniec miesiąca kalendarzowego</v>
          </cell>
        </row>
        <row r="26">
          <cell r="B26" t="str">
            <v>PL_PKPE_2261000754_01</v>
          </cell>
          <cell r="C26" t="str">
            <v>1 miesiąc</v>
          </cell>
          <cell r="D26" t="str">
            <v>koniec miesiąca kalendarzowego</v>
          </cell>
        </row>
        <row r="27">
          <cell r="B27" t="str">
            <v>PL_PKPE_2261000756_05</v>
          </cell>
          <cell r="C27" t="str">
            <v>1 miesiąc</v>
          </cell>
          <cell r="D27" t="str">
            <v>koniec miesiąca kalendarzowego</v>
          </cell>
        </row>
        <row r="28">
          <cell r="B28" t="str">
            <v>PL_PKPE_2261000793_05</v>
          </cell>
          <cell r="C28" t="str">
            <v>1 miesiąc</v>
          </cell>
          <cell r="D28" t="str">
            <v>koniec miesiąca kalendarzowego</v>
          </cell>
        </row>
        <row r="29">
          <cell r="B29" t="str">
            <v>PL_PKPE_2262000063_06</v>
          </cell>
          <cell r="C29" t="str">
            <v>1 miesiąc</v>
          </cell>
          <cell r="D29" t="str">
            <v>koniec miesiąca kalendarzowego</v>
          </cell>
        </row>
        <row r="30">
          <cell r="B30" t="str">
            <v>PL_PKPE_2262000064_08</v>
          </cell>
          <cell r="C30" t="str">
            <v>1 miesiąc</v>
          </cell>
          <cell r="D30" t="str">
            <v>koniec miesiąca kalendarzowego</v>
          </cell>
        </row>
        <row r="31">
          <cell r="B31" t="str">
            <v>PL_PKPE_2262000067_04</v>
          </cell>
          <cell r="C31" t="str">
            <v>1 miesiąc</v>
          </cell>
          <cell r="D31" t="str">
            <v>koniec miesiąca kalendarzowego</v>
          </cell>
        </row>
        <row r="32">
          <cell r="B32" t="str">
            <v>PL_PKPE_2262000090_07</v>
          </cell>
          <cell r="C32" t="str">
            <v>1 miesiąc</v>
          </cell>
          <cell r="D32" t="str">
            <v>koniec miesiąca kalendarzowego</v>
          </cell>
        </row>
        <row r="33">
          <cell r="B33" t="str">
            <v>PL_PKPE_2262000108_00</v>
          </cell>
          <cell r="C33" t="str">
            <v>1 miesiąc</v>
          </cell>
          <cell r="D33" t="str">
            <v>koniec miesiąca kalendarzowego</v>
          </cell>
        </row>
        <row r="34">
          <cell r="B34" t="str">
            <v>PL_PKPE_2262000121_04</v>
          </cell>
          <cell r="C34" t="str">
            <v>1 miesiąc</v>
          </cell>
          <cell r="D34" t="str">
            <v>koniec miesiąca kalendarzowego</v>
          </cell>
        </row>
        <row r="35">
          <cell r="B35" t="str">
            <v>PL_PKPE_2262000129_00</v>
          </cell>
          <cell r="C35" t="str">
            <v>1 miesiąc</v>
          </cell>
          <cell r="D35" t="str">
            <v>koniec miesiąca kalendarzowego</v>
          </cell>
        </row>
        <row r="36">
          <cell r="B36" t="str">
            <v>PL_PKPE_2262000151_01</v>
          </cell>
          <cell r="C36" t="str">
            <v>1 miesiąc</v>
          </cell>
          <cell r="D36" t="str">
            <v>koniec miesiąca kalendarzowego</v>
          </cell>
        </row>
        <row r="37">
          <cell r="B37" t="str">
            <v>PL_PKPE_2262000153_05</v>
          </cell>
          <cell r="C37" t="str">
            <v>1 miesiąc</v>
          </cell>
          <cell r="D37" t="str">
            <v>koniec miesiąca kalendarzowego</v>
          </cell>
        </row>
        <row r="38">
          <cell r="B38" t="str">
            <v>PL_PKPE_2262000164_06</v>
          </cell>
          <cell r="C38" t="str">
            <v>1 miesiąc</v>
          </cell>
          <cell r="D38" t="str">
            <v>koniec miesiąca kalendarzowego</v>
          </cell>
        </row>
        <row r="39">
          <cell r="B39" t="str">
            <v>PL_PKPE_2215000075_06</v>
          </cell>
          <cell r="C39" t="str">
            <v>1 miesiąc</v>
          </cell>
          <cell r="D39" t="str">
            <v>koniec miesiąca kalendarzowego</v>
          </cell>
        </row>
        <row r="40">
          <cell r="B40" t="str">
            <v>PL_PKPE_2264000014_01</v>
          </cell>
          <cell r="C40" t="str">
            <v>1 miesiąc</v>
          </cell>
          <cell r="D40" t="str">
            <v>koniec miesiąca kalendarzowego</v>
          </cell>
        </row>
        <row r="41">
          <cell r="B41" t="str">
            <v>PL_PKPE_2264000045_00</v>
          </cell>
          <cell r="C41" t="str">
            <v>1 miesiąc</v>
          </cell>
          <cell r="D41" t="str">
            <v>koniec miesiąca kalendarzowego</v>
          </cell>
        </row>
        <row r="42">
          <cell r="B42" t="str">
            <v>PL_PKPE_2262000057_05</v>
          </cell>
          <cell r="C42" t="str">
            <v>1 miesiąc</v>
          </cell>
          <cell r="D42" t="str">
            <v>koniec miesiąca kalendarzowego</v>
          </cell>
        </row>
        <row r="43">
          <cell r="B43" t="str">
            <v>PL_PKPE_2262000059_09</v>
          </cell>
          <cell r="C43" t="str">
            <v>1 miesiąc</v>
          </cell>
          <cell r="D43" t="str">
            <v>koniec miesiąca kalendarzowego</v>
          </cell>
        </row>
        <row r="44">
          <cell r="B44" t="str">
            <v>PL_PKPE_2262000051_03</v>
          </cell>
          <cell r="C44" t="str">
            <v>1 miesiąc</v>
          </cell>
          <cell r="D44" t="str">
            <v>koniec miesiąca kalendarzowego</v>
          </cell>
        </row>
        <row r="45">
          <cell r="B45" t="str">
            <v>PL_PKPE_2262000055_01</v>
          </cell>
          <cell r="C45" t="str">
            <v>1 miesiąc</v>
          </cell>
          <cell r="D45" t="str">
            <v>koniec miesiąca kalendarzowego</v>
          </cell>
        </row>
        <row r="46">
          <cell r="B46" t="str">
            <v>PL_PKPE_2262000060_00</v>
          </cell>
          <cell r="C46" t="str">
            <v>1 miesiąc</v>
          </cell>
          <cell r="D46" t="str">
            <v>koniec miesiąca kalendarzowego</v>
          </cell>
        </row>
        <row r="47">
          <cell r="B47" t="str">
            <v>PL_PKPE_2262000054_09</v>
          </cell>
          <cell r="C47" t="str">
            <v>1 miesiąc</v>
          </cell>
          <cell r="D47" t="str">
            <v>koniec miesiąca kalendarzowego</v>
          </cell>
        </row>
        <row r="48">
          <cell r="B48" t="str">
            <v>PL_PKPE_2262000053_07</v>
          </cell>
          <cell r="C48" t="str">
            <v>1 miesiąc</v>
          </cell>
          <cell r="D48" t="str">
            <v>koniec miesiąca kalendarzowego</v>
          </cell>
        </row>
        <row r="49">
          <cell r="B49" t="str">
            <v>PL_PKPE_2262000058_07</v>
          </cell>
          <cell r="C49" t="str">
            <v>1 miesiąc</v>
          </cell>
          <cell r="D49" t="str">
            <v>koniec miesiąca kalendarzowego</v>
          </cell>
        </row>
        <row r="50">
          <cell r="B50" t="str">
            <v>PL_PKPE_2262000052_05</v>
          </cell>
          <cell r="C50" t="str">
            <v>1 miesiąc</v>
          </cell>
          <cell r="D50" t="str">
            <v>koniec miesiąca kalendarzowego</v>
          </cell>
        </row>
        <row r="51">
          <cell r="B51" t="str">
            <v>PL_PKPE_2262000081_00</v>
          </cell>
          <cell r="C51" t="str">
            <v>1 miesiąc</v>
          </cell>
          <cell r="D51" t="str">
            <v>koniec miesiąca kalendarzowego</v>
          </cell>
        </row>
        <row r="52">
          <cell r="B52" t="str">
            <v>PL_PKPE_2262000046_04</v>
          </cell>
          <cell r="C52" t="str">
            <v>1 miesiąc</v>
          </cell>
          <cell r="D52" t="str">
            <v>koniec miesiąca kalendarzowego</v>
          </cell>
        </row>
        <row r="53">
          <cell r="B53" t="str">
            <v>PL_PKPE_2262000056_03</v>
          </cell>
          <cell r="C53" t="str">
            <v>1 miesiąc</v>
          </cell>
          <cell r="D53" t="str">
            <v>koniec miesiąca kalendarzowego</v>
          </cell>
        </row>
        <row r="54">
          <cell r="B54" t="str">
            <v>PL_PKPE_2264000085_06</v>
          </cell>
          <cell r="C54" t="str">
            <v>1 miesiąc</v>
          </cell>
          <cell r="D54" t="str">
            <v>koniec miesiąca kalendarzowego</v>
          </cell>
        </row>
        <row r="55">
          <cell r="B55" t="str">
            <v>PL_PKPE_2262000069_08</v>
          </cell>
          <cell r="C55" t="str">
            <v>1 miesiąc</v>
          </cell>
          <cell r="D55" t="str">
            <v>koniec miesiąca kalendarzowego</v>
          </cell>
        </row>
        <row r="56">
          <cell r="B56" t="str">
            <v>PL_PKPE_2264000086_08</v>
          </cell>
          <cell r="C56" t="str">
            <v>1 miesiąc</v>
          </cell>
          <cell r="D56" t="str">
            <v>koniec miesiąca kalendarzowego</v>
          </cell>
        </row>
        <row r="57">
          <cell r="B57" t="str">
            <v>PL_PKPE_2264000096_07</v>
          </cell>
          <cell r="C57" t="str">
            <v>1 miesiąc</v>
          </cell>
          <cell r="D57" t="str">
            <v>koniec miesiąca kalendarzowego</v>
          </cell>
        </row>
        <row r="58">
          <cell r="B58" t="str">
            <v>PL_PKPE_2264000097_09</v>
          </cell>
          <cell r="C58" t="str">
            <v>1 miesiąc</v>
          </cell>
          <cell r="D58" t="str">
            <v>koniec miesiąca kalendarzowego</v>
          </cell>
        </row>
        <row r="59">
          <cell r="B59" t="str">
            <v>PL_PKPE_2262000165_08</v>
          </cell>
          <cell r="C59" t="str">
            <v>1 miesiąc</v>
          </cell>
          <cell r="D59" t="str">
            <v>koniec miesiąca kalendarzowego</v>
          </cell>
        </row>
        <row r="60">
          <cell r="B60" t="str">
            <v>PL_PKPE_2264000100_02</v>
          </cell>
          <cell r="C60" t="str">
            <v>1 miesiąc</v>
          </cell>
          <cell r="D60" t="str">
            <v>koniec miesiąca kalendarzowego</v>
          </cell>
        </row>
        <row r="61">
          <cell r="B61" t="str">
            <v>PL_PKPE_2262000218_07</v>
          </cell>
          <cell r="C61" t="str">
            <v>1 miesiąc</v>
          </cell>
          <cell r="D61" t="str">
            <v>koniec miesiąca kalendarzowego</v>
          </cell>
        </row>
        <row r="62">
          <cell r="B62" t="str">
            <v>PL_PKPE_2262000552_05</v>
          </cell>
          <cell r="C62" t="str">
            <v>1 miesiąc</v>
          </cell>
          <cell r="D62" t="str">
            <v>koniec miesiąca kalendarzowego</v>
          </cell>
        </row>
        <row r="63">
          <cell r="B63" t="str">
            <v>PL_PKPE_2206000013_09</v>
          </cell>
          <cell r="C63" t="str">
            <v>1 miesiąc</v>
          </cell>
          <cell r="D63" t="str">
            <v>koniec miesiąca kalendarzowego</v>
          </cell>
        </row>
        <row r="64">
          <cell r="B64" t="str">
            <v>PL_PKPE_2215000261_05</v>
          </cell>
          <cell r="C64" t="str">
            <v>2 miesiące</v>
          </cell>
          <cell r="D64" t="str">
            <v>koniec miesiąca kalendarzowego</v>
          </cell>
        </row>
        <row r="65">
          <cell r="B65" t="str">
            <v>PL_PKPE_2261000857_05</v>
          </cell>
          <cell r="C65" t="str">
            <v>2 miesiące</v>
          </cell>
          <cell r="D65" t="str">
            <v>koniec miesiąca kalendarzowego</v>
          </cell>
        </row>
        <row r="66">
          <cell r="B66" t="str">
            <v>PL_PKPE_2261000468_04</v>
          </cell>
          <cell r="C66" t="str">
            <v>2 miesiące</v>
          </cell>
          <cell r="D66" t="str">
            <v>koniec miesiąca kalendarzowego</v>
          </cell>
        </row>
        <row r="67">
          <cell r="B67" t="str">
            <v>PL_PKPE_2261000492_09</v>
          </cell>
          <cell r="C67" t="str">
            <v>2 miesiące</v>
          </cell>
          <cell r="D67" t="str">
            <v>koniec miesiąca kalendarzowego</v>
          </cell>
        </row>
        <row r="68">
          <cell r="B68" t="str">
            <v>PL_PKPE_2261000792_03</v>
          </cell>
          <cell r="C68" t="str">
            <v>2 miesiące</v>
          </cell>
          <cell r="D68" t="str">
            <v>koniec miesiąca kalendarzowego</v>
          </cell>
        </row>
        <row r="69">
          <cell r="B69" t="str">
            <v>PL_PKPE_2261000880_08</v>
          </cell>
          <cell r="C69" t="str">
            <v>2 miesiące</v>
          </cell>
          <cell r="D69" t="str">
            <v>koniec miesiąca kalendarzowego</v>
          </cell>
        </row>
        <row r="70">
          <cell r="B70" t="str">
            <v>PL_PKPE_2261000881_00</v>
          </cell>
          <cell r="C70" t="str">
            <v>2 miesiące</v>
          </cell>
          <cell r="D70" t="str">
            <v>koniec miesiąca kalendarzowego</v>
          </cell>
        </row>
        <row r="71">
          <cell r="B71" t="str">
            <v>PL_PKPE_2261000915_03</v>
          </cell>
          <cell r="C71" t="str">
            <v>2 miesiące</v>
          </cell>
          <cell r="D71" t="str">
            <v>koniec miesiąca kalendarzowego</v>
          </cell>
        </row>
        <row r="72">
          <cell r="B72" t="str">
            <v>PL_PKPE_2262000189_04</v>
          </cell>
          <cell r="C72" t="str">
            <v>2 miesiące</v>
          </cell>
          <cell r="D72" t="str">
            <v>koniec miesiąca kalendarzowego</v>
          </cell>
        </row>
        <row r="73">
          <cell r="B73" t="str">
            <v>PL_PKPE_2262000551_03</v>
          </cell>
          <cell r="C73" t="str">
            <v>2 miesiące</v>
          </cell>
          <cell r="D73" t="str">
            <v>koniec miesiąca kalendarzowego</v>
          </cell>
        </row>
        <row r="74">
          <cell r="B74" t="str">
            <v>PL_PKPE_2262000565_00</v>
          </cell>
          <cell r="C74" t="str">
            <v>2 miesiące</v>
          </cell>
          <cell r="D74" t="str">
            <v>koniec miesiąca kalendarzowego</v>
          </cell>
        </row>
        <row r="75">
          <cell r="B75" t="str">
            <v>PL_PKPE_2206000120_00</v>
          </cell>
          <cell r="C75" t="str">
            <v>2 miesiące</v>
          </cell>
          <cell r="D75" t="str">
            <v>koniec miesiąca kalendarzowego</v>
          </cell>
        </row>
        <row r="76">
          <cell r="B76" t="str">
            <v>PL_PKPE_2208000116_01</v>
          </cell>
          <cell r="C76" t="str">
            <v>2 miesiące</v>
          </cell>
          <cell r="D76" t="str">
            <v>koniec miesiąca kalendarzowego</v>
          </cell>
        </row>
        <row r="77">
          <cell r="B77" t="str">
            <v>PL_PKPE_2262000106_06</v>
          </cell>
          <cell r="C77" t="str">
            <v>3 miesiące</v>
          </cell>
          <cell r="D77" t="str">
            <v>koniec miesiąca kalendarzowego</v>
          </cell>
        </row>
        <row r="78">
          <cell r="B78" t="str">
            <v>PL_PKPE_2262000386_04</v>
          </cell>
          <cell r="C78" t="str">
            <v>3 miesiące</v>
          </cell>
          <cell r="D78" t="str">
            <v>koniec miesiąca kalendarzowego</v>
          </cell>
        </row>
        <row r="79">
          <cell r="B79" t="str">
            <v>PL_PKPE_2261000733_01</v>
          </cell>
          <cell r="C79" t="str">
            <v>3 miesiące</v>
          </cell>
          <cell r="D79" t="str">
            <v>koniec roku kalendarzowego</v>
          </cell>
        </row>
        <row r="80">
          <cell r="B80" t="str">
            <v>PL_PKPE_2262000089_06</v>
          </cell>
          <cell r="C80" t="str">
            <v>3 miesiące</v>
          </cell>
          <cell r="D80" t="str">
            <v>koniec roku kalendarzowego</v>
          </cell>
        </row>
        <row r="81">
          <cell r="B81" t="str">
            <v>PL_PKPE_2262000190_05</v>
          </cell>
          <cell r="C81" t="str">
            <v>3 miesiące</v>
          </cell>
          <cell r="D81" t="str">
            <v>koniec roku kalendarzowego</v>
          </cell>
        </row>
        <row r="82">
          <cell r="B82" t="str">
            <v>PL_PKPE_2262000066_02</v>
          </cell>
          <cell r="C82" t="str">
            <v>3 miesiące</v>
          </cell>
          <cell r="D82" t="str">
            <v>koniec roku kalendarzowego</v>
          </cell>
        </row>
        <row r="83">
          <cell r="B83" t="str">
            <v>PL_PKPE_2261000508_08</v>
          </cell>
          <cell r="C83" t="str">
            <v>3 miesiące</v>
          </cell>
          <cell r="D83" t="str">
            <v>koniec roku kalendarzowego</v>
          </cell>
        </row>
        <row r="84">
          <cell r="B84" t="str">
            <v>PL_PKPE_2261000498_01</v>
          </cell>
          <cell r="C84" t="str">
            <v>3 miesiące</v>
          </cell>
          <cell r="D84" t="str">
            <v>koniec roku kalendarzowego</v>
          </cell>
        </row>
        <row r="85">
          <cell r="B85" t="str">
            <v>PL_PKPE_2261000500_02</v>
          </cell>
          <cell r="C85" t="str">
            <v>3 miesiące</v>
          </cell>
          <cell r="D85" t="str">
            <v>koniec roku kalendarzowego</v>
          </cell>
        </row>
        <row r="86">
          <cell r="B86" t="str">
            <v>PL_PKPE_2261000501_04</v>
          </cell>
          <cell r="C86" t="str">
            <v>3 miesiące</v>
          </cell>
          <cell r="D86" t="str">
            <v>koniec roku kalendarzowego</v>
          </cell>
        </row>
        <row r="87">
          <cell r="B87" t="str">
            <v>PL_PKPE_2261000502_06</v>
          </cell>
          <cell r="C87" t="str">
            <v>3 miesiące</v>
          </cell>
          <cell r="D87" t="str">
            <v>koniec roku kalendarzowego</v>
          </cell>
        </row>
        <row r="88">
          <cell r="B88" t="str">
            <v>PL_PKPE_2261000503_08</v>
          </cell>
          <cell r="C88" t="str">
            <v>3 miesiące</v>
          </cell>
          <cell r="D88" t="str">
            <v>koniec roku kalendarzowego</v>
          </cell>
        </row>
        <row r="89">
          <cell r="B89" t="str">
            <v>PL_PKPE_2261000505_02</v>
          </cell>
          <cell r="C89" t="str">
            <v>3 miesiące</v>
          </cell>
          <cell r="D89" t="str">
            <v>koniec roku kalendarzowego</v>
          </cell>
        </row>
        <row r="90">
          <cell r="B90" t="str">
            <v>PL_PKPE_2261000506_04</v>
          </cell>
          <cell r="C90" t="str">
            <v>3 miesiące</v>
          </cell>
          <cell r="D90" t="str">
            <v>koniec roku kalendarzowego</v>
          </cell>
        </row>
        <row r="91">
          <cell r="B91" t="str">
            <v>PL_PKPE_2261000507_06</v>
          </cell>
          <cell r="C91" t="str">
            <v>3 miesiące</v>
          </cell>
          <cell r="D91" t="str">
            <v>koniec roku kalendarzowego</v>
          </cell>
        </row>
        <row r="92">
          <cell r="B92" t="str">
            <v>PL_PKPE_2262000328_04</v>
          </cell>
          <cell r="C92" t="str">
            <v>3 miesiące</v>
          </cell>
          <cell r="D92" t="str">
            <v>koniec roku kalendarzowego</v>
          </cell>
        </row>
        <row r="93">
          <cell r="B93" t="str">
            <v>PL_PKPE_2262000329_06</v>
          </cell>
          <cell r="C93" t="str">
            <v>3 miesiące</v>
          </cell>
          <cell r="D93" t="str">
            <v>koniec roku kalendarzowego</v>
          </cell>
        </row>
        <row r="94">
          <cell r="B94" t="str">
            <v>PL_PKPE_2264000063_04</v>
          </cell>
          <cell r="C94" t="str">
            <v>3 miesiące</v>
          </cell>
          <cell r="D94" t="str">
            <v>koniec roku kalendarzowego</v>
          </cell>
        </row>
        <row r="95">
          <cell r="B95" t="str">
            <v>PL_PKPE_2264000066_00</v>
          </cell>
          <cell r="C95" t="str">
            <v>3 miesiące</v>
          </cell>
          <cell r="D95" t="str">
            <v>koniec roku kalendarzowego</v>
          </cell>
        </row>
        <row r="96">
          <cell r="B96" t="str">
            <v>PL_PKPE_2262000185_06</v>
          </cell>
          <cell r="C96" t="str">
            <v>3 miesiące</v>
          </cell>
          <cell r="D96" t="str">
            <v>koniec roku kalendarzowego</v>
          </cell>
        </row>
        <row r="97">
          <cell r="B97" t="str">
            <v>PL_PKPE_2262000149_08</v>
          </cell>
          <cell r="C97" t="str">
            <v>3 miesiące</v>
          </cell>
          <cell r="D97" t="str">
            <v>koniec roku kalendarzowego</v>
          </cell>
        </row>
        <row r="98">
          <cell r="B98" t="str">
            <v>PL_PKPE_2215000024_09</v>
          </cell>
          <cell r="C98" t="str">
            <v>3 miesiące</v>
          </cell>
          <cell r="D98" t="str">
            <v>koniec roku kalendarzowego</v>
          </cell>
        </row>
        <row r="99">
          <cell r="B99" t="str">
            <v>PL_PKPE_2261000899_05</v>
          </cell>
          <cell r="C99" t="str">
            <v>3 miesiące</v>
          </cell>
          <cell r="D99" t="str">
            <v>koniec roku kalendarzowego</v>
          </cell>
        </row>
      </sheetData>
      <sheetData sheetId="1">
        <row r="2">
          <cell r="E2" t="str">
            <v>Nr PPE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estawienie PPE"/>
      <sheetName val="Wypowiedzenia"/>
      <sheetName val="Cennik Energa"/>
      <sheetName val="Obl 1 rok Cennik"/>
      <sheetName val="Obl 1 rok TPA"/>
      <sheetName val="Obl 2 lata Cennik"/>
      <sheetName val="Obl 2 lata TPA"/>
      <sheetName val="Zamówienie sektorowe"/>
      <sheetName val="Harmonogram"/>
    </sheetNames>
    <sheetDataSet>
      <sheetData sheetId="0">
        <row r="3">
          <cell r="E3" t="str">
            <v>C11</v>
          </cell>
        </row>
      </sheetData>
      <sheetData sheetId="1">
        <row r="3">
          <cell r="C3" t="str">
            <v>PL0037350000830008</v>
          </cell>
          <cell r="D3" t="str">
            <v>1 miesiąc</v>
          </cell>
          <cell r="E3" t="str">
            <v>koniec miesiąca kalendarzowego</v>
          </cell>
        </row>
        <row r="4">
          <cell r="C4" t="str">
            <v>PL0037320031531631</v>
          </cell>
          <cell r="D4" t="str">
            <v>1 miesiąc</v>
          </cell>
          <cell r="E4" t="str">
            <v>koniec miesiąca kalendarzowego</v>
          </cell>
        </row>
        <row r="5">
          <cell r="C5" t="str">
            <v>PL0037310124148055</v>
          </cell>
          <cell r="D5" t="str">
            <v>1 miesiąc</v>
          </cell>
          <cell r="E5" t="str">
            <v>koniec miesiąca kalendarzowego</v>
          </cell>
        </row>
        <row r="6">
          <cell r="C6" t="str">
            <v>PL0037360070514449</v>
          </cell>
          <cell r="D6" t="str">
            <v>1 miesiąc</v>
          </cell>
          <cell r="E6" t="str">
            <v>koniec miesiąca kalendarzowego</v>
          </cell>
        </row>
        <row r="7">
          <cell r="C7" t="str">
            <v>PL0037310118790625</v>
          </cell>
          <cell r="D7" t="str">
            <v>6 miesięcy</v>
          </cell>
          <cell r="E7" t="str">
            <v>koniec miesiąca kalendarzowego</v>
          </cell>
        </row>
      </sheetData>
      <sheetData sheetId="2"/>
      <sheetData sheetId="3"/>
      <sheetData sheetId="4"/>
      <sheetData sheetId="5">
        <row r="9">
          <cell r="H9">
            <v>146530.22400000002</v>
          </cell>
        </row>
      </sheetData>
      <sheetData sheetId="6">
        <row r="9">
          <cell r="H9">
            <v>103409.72200000001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erga-operator.pl/" TargetMode="External"/><Relationship Id="rId1" Type="http://schemas.openxmlformats.org/officeDocument/2006/relationships/hyperlink" Target="https://energa-operator.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B128"/>
  <sheetViews>
    <sheetView tabSelected="1" topLeftCell="M1" zoomScale="70" zoomScaleNormal="70" workbookViewId="0">
      <selection activeCell="M1" sqref="M1:AA9"/>
    </sheetView>
  </sheetViews>
  <sheetFormatPr defaultRowHeight="15" x14ac:dyDescent="0.25"/>
  <cols>
    <col min="3" max="3" width="24.28515625" customWidth="1"/>
    <col min="4" max="4" width="10" bestFit="1" customWidth="1"/>
    <col min="8" max="8" width="11" bestFit="1" customWidth="1"/>
    <col min="9" max="9" width="48.42578125" customWidth="1"/>
    <col min="10" max="10" width="15.5703125" customWidth="1"/>
    <col min="13" max="13" width="13.5703125" customWidth="1"/>
    <col min="14" max="14" width="32" customWidth="1"/>
    <col min="15" max="15" width="10.85546875" customWidth="1"/>
    <col min="17" max="17" width="16.5703125" customWidth="1"/>
    <col min="18" max="18" width="13.140625" style="18" customWidth="1"/>
    <col min="19" max="19" width="24.28515625" customWidth="1"/>
    <col min="20" max="20" width="21.5703125" style="20" customWidth="1"/>
    <col min="21" max="21" width="17.5703125" style="20" customWidth="1"/>
    <col min="22" max="22" width="24.5703125" customWidth="1"/>
    <col min="23" max="23" width="20.42578125" customWidth="1"/>
    <col min="24" max="24" width="17.5703125" customWidth="1"/>
    <col min="25" max="25" width="14.5703125" customWidth="1"/>
    <col min="26" max="26" width="10.5703125" bestFit="1" customWidth="1"/>
    <col min="27" max="27" width="9.140625" style="20"/>
    <col min="28" max="28" width="10.5703125" style="17" bestFit="1" customWidth="1"/>
  </cols>
  <sheetData>
    <row r="1" spans="2:28" x14ac:dyDescent="0.25">
      <c r="M1" t="s">
        <v>275</v>
      </c>
    </row>
    <row r="3" spans="2:28" ht="56.25" x14ac:dyDescent="0.25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2</v>
      </c>
      <c r="K3" s="1" t="s">
        <v>8</v>
      </c>
      <c r="L3" s="1" t="s">
        <v>4</v>
      </c>
      <c r="M3" s="1" t="s">
        <v>9</v>
      </c>
      <c r="N3" s="1" t="s">
        <v>10</v>
      </c>
      <c r="O3" s="1" t="s">
        <v>11</v>
      </c>
      <c r="P3" s="1" t="s">
        <v>12</v>
      </c>
      <c r="Q3" s="1" t="s">
        <v>13</v>
      </c>
      <c r="R3" s="2" t="s">
        <v>14</v>
      </c>
      <c r="S3" s="1" t="s">
        <v>15</v>
      </c>
      <c r="T3" s="3" t="s">
        <v>16</v>
      </c>
      <c r="U3" s="3" t="s">
        <v>17</v>
      </c>
      <c r="V3" s="1" t="s">
        <v>18</v>
      </c>
      <c r="W3" s="1" t="s">
        <v>19</v>
      </c>
      <c r="X3" s="1" t="s">
        <v>20</v>
      </c>
      <c r="Y3" s="1" t="s">
        <v>21</v>
      </c>
      <c r="Z3" s="1" t="s">
        <v>22</v>
      </c>
      <c r="AA3" s="3" t="s">
        <v>23</v>
      </c>
      <c r="AB3" s="4"/>
    </row>
    <row r="4" spans="2:28" ht="30" x14ac:dyDescent="0.25">
      <c r="B4" s="1">
        <v>1</v>
      </c>
      <c r="C4" s="5" t="s">
        <v>24</v>
      </c>
      <c r="D4" s="5" t="s">
        <v>25</v>
      </c>
      <c r="E4" s="5" t="s">
        <v>26</v>
      </c>
      <c r="F4" s="5" t="s">
        <v>27</v>
      </c>
      <c r="G4" s="5" t="s">
        <v>28</v>
      </c>
      <c r="H4" s="5">
        <v>9581370512</v>
      </c>
      <c r="I4" s="6" t="s">
        <v>29</v>
      </c>
      <c r="J4" s="7" t="str">
        <f>VLOOKUP($O4,[1]Arkusz2!$B$2:$G$87,4,FALSE)</f>
        <v>-</v>
      </c>
      <c r="K4" s="7" t="str">
        <f>VLOOKUP($O4,[1]Arkusz2!$B$2:$G$87,5,FALSE)</f>
        <v>-</v>
      </c>
      <c r="L4" s="7" t="str">
        <f>VLOOKUP($O4,[1]Arkusz2!$B$2:$G$87,6,FALSE)</f>
        <v>84-200</v>
      </c>
      <c r="M4" s="7" t="str">
        <f>VLOOKUP($O4,[1]Arkusz2!$B$2:$G$87,3,FALSE)</f>
        <v>Wejherowo</v>
      </c>
      <c r="N4" s="7" t="s">
        <v>30</v>
      </c>
      <c r="O4" s="7">
        <v>150411001</v>
      </c>
      <c r="P4" s="7" t="s">
        <v>31</v>
      </c>
      <c r="Q4" s="8">
        <f>VLOOKUP(N4,'[1]Wolumeny przetarg'!$C$2:$F$107,3,FALSE)</f>
        <v>307106</v>
      </c>
      <c r="R4" s="8">
        <f>VLOOKUP(N4,'[1]Wolumeny przetarg'!$C$2:$F$107,4,FALSE)</f>
        <v>0</v>
      </c>
      <c r="S4" s="7" t="s">
        <v>32</v>
      </c>
      <c r="T4" s="5" t="s">
        <v>33</v>
      </c>
      <c r="U4" s="5" t="s">
        <v>34</v>
      </c>
      <c r="V4" s="7" t="str">
        <f>VLOOKUP(N4,[2]Wypowiedzenia!$B$2:$D$99,2,FALSE)</f>
        <v>1 miesiąc</v>
      </c>
      <c r="W4" s="6" t="str">
        <f>VLOOKUP(N4,[2]Wypowiedzenia!$B$2:$D$99,3,FALSE)</f>
        <v>koniec miesiąca kalendarzowego</v>
      </c>
      <c r="X4" s="6" t="s">
        <v>32</v>
      </c>
      <c r="Y4" s="9">
        <v>44013</v>
      </c>
      <c r="Z4" s="9">
        <v>44561</v>
      </c>
      <c r="AA4" s="5" t="s">
        <v>35</v>
      </c>
      <c r="AB4" s="10"/>
    </row>
    <row r="5" spans="2:28" ht="30" x14ac:dyDescent="0.25">
      <c r="B5" s="1">
        <v>2</v>
      </c>
      <c r="C5" s="5" t="s">
        <v>24</v>
      </c>
      <c r="D5" s="5" t="s">
        <v>25</v>
      </c>
      <c r="E5" s="5" t="s">
        <v>26</v>
      </c>
      <c r="F5" s="5" t="s">
        <v>27</v>
      </c>
      <c r="G5" s="5" t="s">
        <v>28</v>
      </c>
      <c r="H5" s="5">
        <v>9581370512</v>
      </c>
      <c r="I5" s="6" t="s">
        <v>36</v>
      </c>
      <c r="J5" s="7" t="s">
        <v>37</v>
      </c>
      <c r="K5" s="7" t="s">
        <v>37</v>
      </c>
      <c r="L5" s="7" t="s">
        <v>38</v>
      </c>
      <c r="M5" s="7" t="s">
        <v>39</v>
      </c>
      <c r="N5" s="7" t="s">
        <v>40</v>
      </c>
      <c r="O5" s="7">
        <v>150411002</v>
      </c>
      <c r="P5" s="7" t="s">
        <v>41</v>
      </c>
      <c r="Q5" s="8">
        <f>VLOOKUP(N5,'[1]Wolumeny przetarg'!$C$2:$F$107,3,FALSE)</f>
        <v>2343</v>
      </c>
      <c r="R5" s="8">
        <f>VLOOKUP(N5,'[1]Wolumeny przetarg'!$C$2:$F$107,4,FALSE)</f>
        <v>0</v>
      </c>
      <c r="S5" s="7" t="s">
        <v>32</v>
      </c>
      <c r="T5" s="5" t="s">
        <v>33</v>
      </c>
      <c r="U5" s="5" t="s">
        <v>34</v>
      </c>
      <c r="V5" s="7" t="s">
        <v>42</v>
      </c>
      <c r="W5" s="6" t="s">
        <v>43</v>
      </c>
      <c r="X5" s="6" t="s">
        <v>32</v>
      </c>
      <c r="Y5" s="9">
        <v>44013</v>
      </c>
      <c r="Z5" s="9">
        <v>44561</v>
      </c>
      <c r="AA5" s="5" t="s">
        <v>35</v>
      </c>
      <c r="AB5" s="10"/>
    </row>
    <row r="6" spans="2:28" ht="30" x14ac:dyDescent="0.25">
      <c r="B6" s="1">
        <v>3</v>
      </c>
      <c r="C6" s="5" t="s">
        <v>24</v>
      </c>
      <c r="D6" s="5" t="s">
        <v>25</v>
      </c>
      <c r="E6" s="5" t="s">
        <v>26</v>
      </c>
      <c r="F6" s="5" t="s">
        <v>27</v>
      </c>
      <c r="G6" s="5" t="s">
        <v>28</v>
      </c>
      <c r="H6" s="5">
        <v>9581370512</v>
      </c>
      <c r="I6" s="6" t="s">
        <v>44</v>
      </c>
      <c r="J6" s="7" t="str">
        <f>VLOOKUP(O6,[1]Arkusz2!$B$2:$G$87,4,FALSE)</f>
        <v>Kwiatowa</v>
      </c>
      <c r="K6" s="7" t="str">
        <f>VLOOKUP($O6,[1]Arkusz2!$B$2:$G$87,5,FALSE)</f>
        <v>-</v>
      </c>
      <c r="L6" s="7" t="str">
        <f>VLOOKUP($O6,[1]Arkusz2!$B$2:$G$87,6,FALSE)</f>
        <v>84-200</v>
      </c>
      <c r="M6" s="7" t="str">
        <f>VLOOKUP($O6,[1]Arkusz2!$B$2:$G$87,3,FALSE)</f>
        <v>Wejherowo</v>
      </c>
      <c r="N6" s="7" t="s">
        <v>45</v>
      </c>
      <c r="O6" s="7">
        <v>150411003</v>
      </c>
      <c r="P6" s="7" t="s">
        <v>41</v>
      </c>
      <c r="Q6" s="8">
        <f>VLOOKUP(N6,'[1]Wolumeny przetarg'!$C$2:$F$107,3,FALSE)</f>
        <v>1881</v>
      </c>
      <c r="R6" s="8">
        <f>VLOOKUP(N6,'[1]Wolumeny przetarg'!$C$2:$F$107,4,FALSE)</f>
        <v>0</v>
      </c>
      <c r="S6" s="7" t="s">
        <v>32</v>
      </c>
      <c r="T6" s="5" t="s">
        <v>33</v>
      </c>
      <c r="U6" s="5" t="s">
        <v>34</v>
      </c>
      <c r="V6" s="7" t="str">
        <f>VLOOKUP(N6,[2]Wypowiedzenia!$B$2:$D$99,2,FALSE)</f>
        <v>1 miesiąc</v>
      </c>
      <c r="W6" s="6" t="str">
        <f>VLOOKUP(N6,[2]Wypowiedzenia!$B$2:$D$99,3,FALSE)</f>
        <v>koniec miesiąca kalendarzowego</v>
      </c>
      <c r="X6" s="6" t="s">
        <v>32</v>
      </c>
      <c r="Y6" s="9">
        <v>44013</v>
      </c>
      <c r="Z6" s="9">
        <v>44561</v>
      </c>
      <c r="AA6" s="5" t="s">
        <v>35</v>
      </c>
      <c r="AB6" s="10"/>
    </row>
    <row r="7" spans="2:28" ht="30" x14ac:dyDescent="0.25">
      <c r="B7" s="1">
        <v>7</v>
      </c>
      <c r="C7" s="5" t="s">
        <v>24</v>
      </c>
      <c r="D7" s="5" t="s">
        <v>25</v>
      </c>
      <c r="E7" s="5" t="s">
        <v>26</v>
      </c>
      <c r="F7" s="5" t="s">
        <v>27</v>
      </c>
      <c r="G7" s="5" t="s">
        <v>28</v>
      </c>
      <c r="H7" s="5">
        <v>9581370512</v>
      </c>
      <c r="I7" s="6" t="s">
        <v>46</v>
      </c>
      <c r="J7" s="7" t="str">
        <f>VLOOKUP(O7,[1]Arkusz2!$B$2:$G$87,4,FALSE)</f>
        <v>-</v>
      </c>
      <c r="K7" s="7" t="str">
        <f>VLOOKUP($O7,[1]Arkusz2!$B$2:$G$87,5,FALSE)</f>
        <v>-</v>
      </c>
      <c r="L7" s="7" t="str">
        <f>VLOOKUP($O7,[1]Arkusz2!$B$2:$G$87,6,FALSE)</f>
        <v>84-220</v>
      </c>
      <c r="M7" s="7" t="str">
        <f>VLOOKUP($O7,[1]Arkusz2!$B$2:$G$87,3,FALSE)</f>
        <v>Strzebielino Morskie</v>
      </c>
      <c r="N7" s="7" t="s">
        <v>47</v>
      </c>
      <c r="O7" s="7">
        <v>150411134</v>
      </c>
      <c r="P7" s="7" t="s">
        <v>41</v>
      </c>
      <c r="Q7" s="8">
        <f>VLOOKUP(N7,'[1]Wolumeny przetarg'!$C$2:$F$107,3,FALSE)</f>
        <v>173</v>
      </c>
      <c r="R7" s="8">
        <f>VLOOKUP(N7,'[1]Wolumeny przetarg'!$C$2:$F$107,4,FALSE)</f>
        <v>0</v>
      </c>
      <c r="S7" s="7" t="s">
        <v>32</v>
      </c>
      <c r="T7" s="5" t="s">
        <v>33</v>
      </c>
      <c r="U7" s="5" t="s">
        <v>34</v>
      </c>
      <c r="V7" s="7" t="str">
        <f>VLOOKUP(N7,[2]Wypowiedzenia!$B$2:$D$99,2,FALSE)</f>
        <v>1 miesiąc</v>
      </c>
      <c r="W7" s="6" t="str">
        <f>VLOOKUP(N7,[2]Wypowiedzenia!$B$2:$D$99,3,FALSE)</f>
        <v>koniec miesiąca kalendarzowego</v>
      </c>
      <c r="X7" s="6" t="s">
        <v>32</v>
      </c>
      <c r="Y7" s="9">
        <v>44013</v>
      </c>
      <c r="Z7" s="9">
        <v>44561</v>
      </c>
      <c r="AA7" s="5" t="s">
        <v>35</v>
      </c>
      <c r="AB7" s="10"/>
    </row>
    <row r="8" spans="2:28" ht="30" x14ac:dyDescent="0.25">
      <c r="B8" s="1">
        <v>8</v>
      </c>
      <c r="C8" s="5" t="s">
        <v>24</v>
      </c>
      <c r="D8" s="5" t="s">
        <v>25</v>
      </c>
      <c r="E8" s="5" t="s">
        <v>26</v>
      </c>
      <c r="F8" s="5" t="s">
        <v>27</v>
      </c>
      <c r="G8" s="5" t="s">
        <v>28</v>
      </c>
      <c r="H8" s="5">
        <v>9581370512</v>
      </c>
      <c r="I8" s="6" t="s">
        <v>48</v>
      </c>
      <c r="J8" s="7" t="str">
        <f>VLOOKUP(O8,[1]Arkusz2!$B$2:$G$87,4,FALSE)</f>
        <v>-</v>
      </c>
      <c r="K8" s="7" t="str">
        <f>VLOOKUP($O8,[1]Arkusz2!$B$2:$G$87,5,FALSE)</f>
        <v>-</v>
      </c>
      <c r="L8" s="7" t="str">
        <f>VLOOKUP($O8,[1]Arkusz2!$B$2:$G$87,6,FALSE)</f>
        <v>84-200</v>
      </c>
      <c r="M8" s="7" t="str">
        <f>VLOOKUP($O8,[1]Arkusz2!$B$2:$G$87,3,FALSE)</f>
        <v>Wejherowo</v>
      </c>
      <c r="N8" s="7" t="s">
        <v>49</v>
      </c>
      <c r="O8" s="7">
        <v>150411139</v>
      </c>
      <c r="P8" s="7" t="s">
        <v>41</v>
      </c>
      <c r="Q8" s="8">
        <f>VLOOKUP(N8,'[1]Wolumeny przetarg'!$C$2:$F$107,3,FALSE)</f>
        <v>266</v>
      </c>
      <c r="R8" s="8">
        <f>VLOOKUP(N8,'[1]Wolumeny przetarg'!$C$2:$F$107,4,FALSE)</f>
        <v>0</v>
      </c>
      <c r="S8" s="7" t="s">
        <v>32</v>
      </c>
      <c r="T8" s="5" t="s">
        <v>33</v>
      </c>
      <c r="U8" s="5" t="s">
        <v>34</v>
      </c>
      <c r="V8" s="7" t="str">
        <f>VLOOKUP(N8,[2]Wypowiedzenia!$B$2:$D$99,2,FALSE)</f>
        <v>1 miesiąc</v>
      </c>
      <c r="W8" s="6" t="str">
        <f>VLOOKUP(N8,[2]Wypowiedzenia!$B$2:$D$99,3,FALSE)</f>
        <v>koniec miesiąca kalendarzowego</v>
      </c>
      <c r="X8" s="6" t="s">
        <v>32</v>
      </c>
      <c r="Y8" s="9">
        <v>44013</v>
      </c>
      <c r="Z8" s="9">
        <v>44561</v>
      </c>
      <c r="AA8" s="5" t="s">
        <v>35</v>
      </c>
      <c r="AB8" s="10"/>
    </row>
    <row r="9" spans="2:28" ht="30" x14ac:dyDescent="0.25">
      <c r="B9" s="1">
        <v>9</v>
      </c>
      <c r="C9" s="5" t="s">
        <v>24</v>
      </c>
      <c r="D9" s="5" t="s">
        <v>25</v>
      </c>
      <c r="E9" s="5" t="s">
        <v>26</v>
      </c>
      <c r="F9" s="5" t="s">
        <v>27</v>
      </c>
      <c r="G9" s="5" t="s">
        <v>28</v>
      </c>
      <c r="H9" s="5">
        <v>9581370512</v>
      </c>
      <c r="I9" s="6" t="s">
        <v>50</v>
      </c>
      <c r="J9" s="7" t="str">
        <f>VLOOKUP(O9,[1]Arkusz2!$B$2:$G$87,4,FALSE)</f>
        <v>-</v>
      </c>
      <c r="K9" s="7" t="str">
        <f>VLOOKUP($O9,[1]Arkusz2!$B$2:$G$87,5,FALSE)</f>
        <v>-</v>
      </c>
      <c r="L9" s="7" t="str">
        <f>VLOOKUP($O9,[1]Arkusz2!$B$2:$G$87,6,FALSE)</f>
        <v>84-214</v>
      </c>
      <c r="M9" s="7" t="str">
        <f>VLOOKUP($O9,[1]Arkusz2!$B$2:$G$87,3,FALSE)</f>
        <v>Bożepole Wielkie</v>
      </c>
      <c r="N9" s="7" t="s">
        <v>51</v>
      </c>
      <c r="O9" s="7">
        <v>150411147</v>
      </c>
      <c r="P9" s="7" t="s">
        <v>41</v>
      </c>
      <c r="Q9" s="8">
        <f>VLOOKUP(N9,'[1]Wolumeny przetarg'!$C$2:$F$107,3,FALSE)</f>
        <v>177</v>
      </c>
      <c r="R9" s="8">
        <f>VLOOKUP(N9,'[1]Wolumeny przetarg'!$C$2:$F$107,4,FALSE)</f>
        <v>0</v>
      </c>
      <c r="S9" s="7" t="s">
        <v>32</v>
      </c>
      <c r="T9" s="5" t="s">
        <v>33</v>
      </c>
      <c r="U9" s="5" t="s">
        <v>34</v>
      </c>
      <c r="V9" s="7" t="str">
        <f>VLOOKUP(N9,[2]Wypowiedzenia!$B$2:$D$99,2,FALSE)</f>
        <v>1 miesiąc</v>
      </c>
      <c r="W9" s="6" t="str">
        <f>VLOOKUP(N9,[2]Wypowiedzenia!$B$2:$D$99,3,FALSE)</f>
        <v>koniec miesiąca kalendarzowego</v>
      </c>
      <c r="X9" s="6" t="s">
        <v>32</v>
      </c>
      <c r="Y9" s="9">
        <v>44013</v>
      </c>
      <c r="Z9" s="9">
        <v>44561</v>
      </c>
      <c r="AA9" s="5" t="s">
        <v>35</v>
      </c>
      <c r="AB9" s="10"/>
    </row>
    <row r="10" spans="2:28" ht="30" x14ac:dyDescent="0.25">
      <c r="B10" s="1">
        <v>10</v>
      </c>
      <c r="C10" s="5" t="s">
        <v>24</v>
      </c>
      <c r="D10" s="5" t="s">
        <v>25</v>
      </c>
      <c r="E10" s="5" t="s">
        <v>26</v>
      </c>
      <c r="F10" s="5" t="s">
        <v>27</v>
      </c>
      <c r="G10" s="5" t="s">
        <v>28</v>
      </c>
      <c r="H10" s="5">
        <v>9581370512</v>
      </c>
      <c r="I10" s="6" t="s">
        <v>52</v>
      </c>
      <c r="J10" s="7" t="str">
        <f>VLOOKUP(O10,[1]Arkusz2!$B$2:$G$87,4,FALSE)</f>
        <v>-</v>
      </c>
      <c r="K10" s="7" t="str">
        <f>VLOOKUP($O10,[1]Arkusz2!$B$2:$G$87,5,FALSE)</f>
        <v>-</v>
      </c>
      <c r="L10" s="7" t="str">
        <f>VLOOKUP($O10,[1]Arkusz2!$B$2:$G$87,6,FALSE)</f>
        <v>84-200</v>
      </c>
      <c r="M10" s="7" t="str">
        <f>VLOOKUP($O10,[1]Arkusz2!$B$2:$G$87,3,FALSE)</f>
        <v>Wejherowo</v>
      </c>
      <c r="N10" s="7" t="s">
        <v>53</v>
      </c>
      <c r="O10" s="7">
        <v>150411168</v>
      </c>
      <c r="P10" s="7" t="s">
        <v>41</v>
      </c>
      <c r="Q10" s="8">
        <f>VLOOKUP(N10,'[1]Wolumeny przetarg'!$C$2:$F$107,3,FALSE)</f>
        <v>179</v>
      </c>
      <c r="R10" s="8">
        <f>VLOOKUP(N10,'[1]Wolumeny przetarg'!$C$2:$F$107,4,FALSE)</f>
        <v>0</v>
      </c>
      <c r="S10" s="7" t="s">
        <v>32</v>
      </c>
      <c r="T10" s="5" t="s">
        <v>33</v>
      </c>
      <c r="U10" s="5" t="s">
        <v>34</v>
      </c>
      <c r="V10" s="7" t="str">
        <f>VLOOKUP(N10,[2]Wypowiedzenia!$B$2:$D$99,2,FALSE)</f>
        <v>1 miesiąc</v>
      </c>
      <c r="W10" s="6" t="str">
        <f>VLOOKUP(N10,[2]Wypowiedzenia!$B$2:$D$99,3,FALSE)</f>
        <v>koniec miesiąca kalendarzowego</v>
      </c>
      <c r="X10" s="6" t="s">
        <v>32</v>
      </c>
      <c r="Y10" s="9">
        <v>44013</v>
      </c>
      <c r="Z10" s="9">
        <v>44561</v>
      </c>
      <c r="AA10" s="5" t="s">
        <v>35</v>
      </c>
      <c r="AB10" s="10"/>
    </row>
    <row r="11" spans="2:28" ht="30" x14ac:dyDescent="0.25">
      <c r="B11" s="1">
        <v>11</v>
      </c>
      <c r="C11" s="5" t="s">
        <v>24</v>
      </c>
      <c r="D11" s="5" t="s">
        <v>25</v>
      </c>
      <c r="E11" s="5" t="s">
        <v>26</v>
      </c>
      <c r="F11" s="5" t="s">
        <v>27</v>
      </c>
      <c r="G11" s="5" t="s">
        <v>28</v>
      </c>
      <c r="H11" s="5">
        <v>9581370512</v>
      </c>
      <c r="I11" s="6" t="s">
        <v>54</v>
      </c>
      <c r="J11" s="7" t="str">
        <f>VLOOKUP(O11,[1]Arkusz2!$B$2:$G$87,4,FALSE)</f>
        <v>-</v>
      </c>
      <c r="K11" s="7" t="str">
        <f>VLOOKUP($O11,[1]Arkusz2!$B$2:$G$87,5,FALSE)</f>
        <v>-</v>
      </c>
      <c r="L11" s="7" t="str">
        <f>VLOOKUP($O11,[1]Arkusz2!$B$2:$G$87,6,FALSE)</f>
        <v>80-321</v>
      </c>
      <c r="M11" s="7" t="str">
        <f>VLOOKUP($O11,[1]Arkusz2!$B$2:$G$87,3,FALSE)</f>
        <v>Gdańsk</v>
      </c>
      <c r="N11" s="7" t="s">
        <v>55</v>
      </c>
      <c r="O11" s="7">
        <v>150703243</v>
      </c>
      <c r="P11" s="7" t="s">
        <v>31</v>
      </c>
      <c r="Q11" s="8">
        <f>VLOOKUP(N11,'[1]Wolumeny przetarg'!$C$2:$F$107,3,FALSE)</f>
        <v>2471</v>
      </c>
      <c r="R11" s="8">
        <f>VLOOKUP(N11,'[1]Wolumeny przetarg'!$C$2:$F$107,4,FALSE)</f>
        <v>0</v>
      </c>
      <c r="S11" s="7" t="s">
        <v>32</v>
      </c>
      <c r="T11" s="5" t="s">
        <v>33</v>
      </c>
      <c r="U11" s="5" t="s">
        <v>34</v>
      </c>
      <c r="V11" s="7" t="str">
        <f>VLOOKUP(N11,[2]Wypowiedzenia!$B$2:$D$99,2,FALSE)</f>
        <v>1 miesiąc</v>
      </c>
      <c r="W11" s="6" t="str">
        <f>VLOOKUP(N11,[2]Wypowiedzenia!$B$2:$D$99,3,FALSE)</f>
        <v>koniec miesiąca kalendarzowego</v>
      </c>
      <c r="X11" s="6" t="s">
        <v>32</v>
      </c>
      <c r="Y11" s="9">
        <v>44013</v>
      </c>
      <c r="Z11" s="9">
        <v>44561</v>
      </c>
      <c r="AA11" s="5" t="s">
        <v>35</v>
      </c>
      <c r="AB11" s="10"/>
    </row>
    <row r="12" spans="2:28" ht="30" x14ac:dyDescent="0.25">
      <c r="B12" s="1">
        <v>12</v>
      </c>
      <c r="C12" s="5" t="s">
        <v>24</v>
      </c>
      <c r="D12" s="5" t="s">
        <v>25</v>
      </c>
      <c r="E12" s="5" t="s">
        <v>26</v>
      </c>
      <c r="F12" s="5" t="s">
        <v>27</v>
      </c>
      <c r="G12" s="5" t="s">
        <v>28</v>
      </c>
      <c r="H12" s="5">
        <v>9581370512</v>
      </c>
      <c r="I12" s="6" t="s">
        <v>56</v>
      </c>
      <c r="J12" s="7" t="str">
        <f>VLOOKUP(O12,[1]Arkusz2!$B$2:$G$87,4,FALSE)</f>
        <v>Podwale Grodzkie</v>
      </c>
      <c r="K12" s="7" t="str">
        <f>VLOOKUP($O12,[1]Arkusz2!$B$2:$G$87,5,FALSE)</f>
        <v>-</v>
      </c>
      <c r="L12" s="7" t="str">
        <f>VLOOKUP($O12,[1]Arkusz2!$B$2:$G$87,6,FALSE)</f>
        <v>80-895</v>
      </c>
      <c r="M12" s="7" t="str">
        <f>VLOOKUP($O12,[1]Arkusz2!$B$2:$G$87,3,FALSE)</f>
        <v>Gdańsk</v>
      </c>
      <c r="N12" s="7" t="s">
        <v>57</v>
      </c>
      <c r="O12" s="7">
        <v>150711028</v>
      </c>
      <c r="P12" s="7" t="s">
        <v>41</v>
      </c>
      <c r="Q12" s="8">
        <f>VLOOKUP(N12,'[1]Wolumeny przetarg'!$C$2:$F$107,3,FALSE)</f>
        <v>2285</v>
      </c>
      <c r="R12" s="8">
        <f>VLOOKUP(N12,'[1]Wolumeny przetarg'!$C$2:$F$107,4,FALSE)</f>
        <v>0</v>
      </c>
      <c r="S12" s="7" t="s">
        <v>32</v>
      </c>
      <c r="T12" s="5" t="s">
        <v>33</v>
      </c>
      <c r="U12" s="5" t="s">
        <v>34</v>
      </c>
      <c r="V12" s="7" t="str">
        <f>VLOOKUP(N12,[2]Wypowiedzenia!$B$2:$D$99,2,FALSE)</f>
        <v>1 miesiąc</v>
      </c>
      <c r="W12" s="6" t="str">
        <f>VLOOKUP(N12,[2]Wypowiedzenia!$B$2:$D$99,3,FALSE)</f>
        <v>koniec miesiąca kalendarzowego</v>
      </c>
      <c r="X12" s="6" t="s">
        <v>32</v>
      </c>
      <c r="Y12" s="9">
        <v>44013</v>
      </c>
      <c r="Z12" s="9">
        <v>44561</v>
      </c>
      <c r="AA12" s="5" t="s">
        <v>35</v>
      </c>
      <c r="AB12" s="10"/>
    </row>
    <row r="13" spans="2:28" ht="30" x14ac:dyDescent="0.25">
      <c r="B13" s="1">
        <v>13</v>
      </c>
      <c r="C13" s="5" t="s">
        <v>24</v>
      </c>
      <c r="D13" s="5" t="s">
        <v>25</v>
      </c>
      <c r="E13" s="5" t="s">
        <v>26</v>
      </c>
      <c r="F13" s="5" t="s">
        <v>27</v>
      </c>
      <c r="G13" s="5" t="s">
        <v>28</v>
      </c>
      <c r="H13" s="5">
        <v>9581370512</v>
      </c>
      <c r="I13" s="6" t="s">
        <v>58</v>
      </c>
      <c r="J13" s="7" t="str">
        <f>VLOOKUP(O13,[1]Arkusz2!$B$2:$G$87,4,FALSE)</f>
        <v>Kolejowa</v>
      </c>
      <c r="K13" s="7" t="str">
        <f>VLOOKUP($O13,[1]Arkusz2!$B$2:$G$87,5,FALSE)</f>
        <v>-</v>
      </c>
      <c r="L13" s="7" t="str">
        <f>VLOOKUP($O13,[1]Arkusz2!$B$2:$G$87,6,FALSE)</f>
        <v>80-201</v>
      </c>
      <c r="M13" s="7" t="str">
        <f>VLOOKUP($O13,[1]Arkusz2!$B$2:$G$87,3,FALSE)</f>
        <v>Gdańsk</v>
      </c>
      <c r="N13" s="7" t="s">
        <v>59</v>
      </c>
      <c r="O13" s="7">
        <v>150711029</v>
      </c>
      <c r="P13" s="7" t="s">
        <v>41</v>
      </c>
      <c r="Q13" s="8">
        <f>VLOOKUP(N13,'[1]Wolumeny przetarg'!$C$2:$F$107,3,FALSE)</f>
        <v>176</v>
      </c>
      <c r="R13" s="8">
        <f>VLOOKUP(N13,'[1]Wolumeny przetarg'!$C$2:$F$107,4,FALSE)</f>
        <v>0</v>
      </c>
      <c r="S13" s="7" t="s">
        <v>32</v>
      </c>
      <c r="T13" s="5" t="s">
        <v>33</v>
      </c>
      <c r="U13" s="5" t="s">
        <v>34</v>
      </c>
      <c r="V13" s="7" t="str">
        <f>VLOOKUP(N13,[2]Wypowiedzenia!$B$2:$D$99,2,FALSE)</f>
        <v>1 miesiąc</v>
      </c>
      <c r="W13" s="6" t="str">
        <f>VLOOKUP(N13,[2]Wypowiedzenia!$B$2:$D$99,3,FALSE)</f>
        <v>koniec miesiąca kalendarzowego</v>
      </c>
      <c r="X13" s="6" t="s">
        <v>32</v>
      </c>
      <c r="Y13" s="9">
        <v>44013</v>
      </c>
      <c r="Z13" s="9">
        <v>44561</v>
      </c>
      <c r="AA13" s="5" t="s">
        <v>35</v>
      </c>
      <c r="AB13" s="10"/>
    </row>
    <row r="14" spans="2:28" ht="30" x14ac:dyDescent="0.25">
      <c r="B14" s="1">
        <v>14</v>
      </c>
      <c r="C14" s="5" t="s">
        <v>24</v>
      </c>
      <c r="D14" s="5" t="s">
        <v>25</v>
      </c>
      <c r="E14" s="5" t="s">
        <v>26</v>
      </c>
      <c r="F14" s="5" t="s">
        <v>27</v>
      </c>
      <c r="G14" s="5" t="s">
        <v>28</v>
      </c>
      <c r="H14" s="5">
        <v>9581370512</v>
      </c>
      <c r="I14" s="6" t="s">
        <v>60</v>
      </c>
      <c r="J14" s="7" t="str">
        <f>VLOOKUP(O14,[1]Arkusz2!$B$2:$G$87,4,FALSE)</f>
        <v>-</v>
      </c>
      <c r="K14" s="7" t="str">
        <f>VLOOKUP($O14,[1]Arkusz2!$B$2:$G$87,5,FALSE)</f>
        <v>-</v>
      </c>
      <c r="L14" s="7" t="str">
        <f>VLOOKUP($O14,[1]Arkusz2!$B$2:$G$87,6,FALSE)</f>
        <v>80-405</v>
      </c>
      <c r="M14" s="7" t="str">
        <f>VLOOKUP($O14,[1]Arkusz2!$B$2:$G$87,3,FALSE)</f>
        <v>Gdańsk</v>
      </c>
      <c r="N14" s="7" t="s">
        <v>61</v>
      </c>
      <c r="O14" s="7">
        <v>150711031</v>
      </c>
      <c r="P14" s="7" t="s">
        <v>41</v>
      </c>
      <c r="Q14" s="8">
        <f>VLOOKUP(N14,'[1]Wolumeny przetarg'!$C$2:$F$107,3,FALSE)</f>
        <v>16704</v>
      </c>
      <c r="R14" s="8">
        <f>VLOOKUP(N14,'[1]Wolumeny przetarg'!$C$2:$F$107,4,FALSE)</f>
        <v>0</v>
      </c>
      <c r="S14" s="7" t="s">
        <v>32</v>
      </c>
      <c r="T14" s="5" t="s">
        <v>33</v>
      </c>
      <c r="U14" s="5" t="s">
        <v>34</v>
      </c>
      <c r="V14" s="7" t="str">
        <f>VLOOKUP(N14,[2]Wypowiedzenia!$B$2:$D$99,2,FALSE)</f>
        <v>1 miesiąc</v>
      </c>
      <c r="W14" s="6" t="str">
        <f>VLOOKUP(N14,[2]Wypowiedzenia!$B$2:$D$99,3,FALSE)</f>
        <v>koniec miesiąca kalendarzowego</v>
      </c>
      <c r="X14" s="6" t="s">
        <v>32</v>
      </c>
      <c r="Y14" s="9">
        <v>44013</v>
      </c>
      <c r="Z14" s="9">
        <v>44561</v>
      </c>
      <c r="AA14" s="5" t="s">
        <v>35</v>
      </c>
      <c r="AB14" s="10"/>
    </row>
    <row r="15" spans="2:28" ht="30" x14ac:dyDescent="0.25">
      <c r="B15" s="1">
        <v>15</v>
      </c>
      <c r="C15" s="5" t="s">
        <v>24</v>
      </c>
      <c r="D15" s="5" t="s">
        <v>25</v>
      </c>
      <c r="E15" s="5" t="s">
        <v>26</v>
      </c>
      <c r="F15" s="5" t="s">
        <v>27</v>
      </c>
      <c r="G15" s="5" t="s">
        <v>28</v>
      </c>
      <c r="H15" s="5">
        <v>9581370512</v>
      </c>
      <c r="I15" s="6" t="s">
        <v>62</v>
      </c>
      <c r="J15" s="7" t="str">
        <f>VLOOKUP(O15,[1]Arkusz2!$B$2:$G$87,4,FALSE)</f>
        <v>Jesionowa</v>
      </c>
      <c r="K15" s="7" t="str">
        <f>VLOOKUP($O15,[1]Arkusz2!$B$2:$G$87,5,FALSE)</f>
        <v>-</v>
      </c>
      <c r="L15" s="7" t="str">
        <f>VLOOKUP($O15,[1]Arkusz2!$B$2:$G$87,6,FALSE)</f>
        <v>81-155</v>
      </c>
      <c r="M15" s="7" t="str">
        <f>VLOOKUP($O15,[1]Arkusz2!$B$2:$G$87,3,FALSE)</f>
        <v>Gdynia</v>
      </c>
      <c r="N15" s="7" t="s">
        <v>63</v>
      </c>
      <c r="O15" s="7">
        <v>150713007</v>
      </c>
      <c r="P15" s="7" t="s">
        <v>41</v>
      </c>
      <c r="Q15" s="8">
        <f>VLOOKUP(N15,'[1]Wolumeny przetarg'!$C$2:$F$107,3,FALSE)</f>
        <v>2186</v>
      </c>
      <c r="R15" s="8">
        <f>VLOOKUP(N15,'[1]Wolumeny przetarg'!$C$2:$F$107,4,FALSE)</f>
        <v>0</v>
      </c>
      <c r="S15" s="7" t="s">
        <v>32</v>
      </c>
      <c r="T15" s="5" t="s">
        <v>33</v>
      </c>
      <c r="U15" s="5" t="s">
        <v>34</v>
      </c>
      <c r="V15" s="7" t="str">
        <f>VLOOKUP(N15,[2]Wypowiedzenia!$B$2:$D$99,2,FALSE)</f>
        <v>1 miesiąc</v>
      </c>
      <c r="W15" s="6" t="str">
        <f>VLOOKUP(N15,[2]Wypowiedzenia!$B$2:$D$99,3,FALSE)</f>
        <v>koniec miesiąca kalendarzowego</v>
      </c>
      <c r="X15" s="6" t="s">
        <v>32</v>
      </c>
      <c r="Y15" s="9">
        <v>44013</v>
      </c>
      <c r="Z15" s="9">
        <v>44561</v>
      </c>
      <c r="AA15" s="5" t="s">
        <v>35</v>
      </c>
      <c r="AB15" s="10"/>
    </row>
    <row r="16" spans="2:28" ht="30" x14ac:dyDescent="0.25">
      <c r="B16" s="1">
        <v>16</v>
      </c>
      <c r="C16" s="5" t="s">
        <v>24</v>
      </c>
      <c r="D16" s="5" t="s">
        <v>25</v>
      </c>
      <c r="E16" s="5" t="s">
        <v>26</v>
      </c>
      <c r="F16" s="5" t="s">
        <v>27</v>
      </c>
      <c r="G16" s="5" t="s">
        <v>28</v>
      </c>
      <c r="H16" s="5">
        <v>9581370512</v>
      </c>
      <c r="I16" s="6" t="s">
        <v>64</v>
      </c>
      <c r="J16" s="7" t="str">
        <f>VLOOKUP(O16,[1]Arkusz2!$B$2:$G$87,4,FALSE)</f>
        <v>Hynka</v>
      </c>
      <c r="K16" s="7" t="str">
        <f>VLOOKUP($O16,[1]Arkusz2!$B$2:$G$87,5,FALSE)</f>
        <v>-</v>
      </c>
      <c r="L16" s="7" t="str">
        <f>VLOOKUP($O16,[1]Arkusz2!$B$2:$G$87,6,FALSE)</f>
        <v>80-465</v>
      </c>
      <c r="M16" s="7" t="str">
        <f>VLOOKUP($O16,[1]Arkusz2!$B$2:$G$87,3,FALSE)</f>
        <v>Gdańsk</v>
      </c>
      <c r="N16" s="7" t="s">
        <v>65</v>
      </c>
      <c r="O16" s="7">
        <v>150713010</v>
      </c>
      <c r="P16" s="7" t="s">
        <v>41</v>
      </c>
      <c r="Q16" s="8">
        <f>VLOOKUP(N16,'[1]Wolumeny przetarg'!$C$2:$F$107,3,FALSE)</f>
        <v>21645</v>
      </c>
      <c r="R16" s="8">
        <f>VLOOKUP(N16,'[1]Wolumeny przetarg'!$C$2:$F$107,4,FALSE)</f>
        <v>0</v>
      </c>
      <c r="S16" s="7" t="s">
        <v>32</v>
      </c>
      <c r="T16" s="5" t="s">
        <v>33</v>
      </c>
      <c r="U16" s="5" t="s">
        <v>34</v>
      </c>
      <c r="V16" s="7" t="str">
        <f>VLOOKUP(N16,[2]Wypowiedzenia!$B$2:$D$99,2,FALSE)</f>
        <v>1 miesiąc</v>
      </c>
      <c r="W16" s="6" t="str">
        <f>VLOOKUP(N16,[2]Wypowiedzenia!$B$2:$D$99,3,FALSE)</f>
        <v>koniec miesiąca kalendarzowego</v>
      </c>
      <c r="X16" s="6" t="s">
        <v>32</v>
      </c>
      <c r="Y16" s="9">
        <v>44013</v>
      </c>
      <c r="Z16" s="9">
        <v>44561</v>
      </c>
      <c r="AA16" s="5" t="s">
        <v>35</v>
      </c>
      <c r="AB16" s="10"/>
    </row>
    <row r="17" spans="2:28" ht="30" x14ac:dyDescent="0.25">
      <c r="B17" s="1">
        <v>17</v>
      </c>
      <c r="C17" s="5" t="s">
        <v>24</v>
      </c>
      <c r="D17" s="5" t="s">
        <v>25</v>
      </c>
      <c r="E17" s="5" t="s">
        <v>26</v>
      </c>
      <c r="F17" s="5" t="s">
        <v>27</v>
      </c>
      <c r="G17" s="5" t="s">
        <v>28</v>
      </c>
      <c r="H17" s="5">
        <v>9581370512</v>
      </c>
      <c r="I17" s="6" t="s">
        <v>66</v>
      </c>
      <c r="J17" s="7" t="str">
        <f>VLOOKUP(O17,[1]Arkusz2!$B$2:$G$87,4,FALSE)</f>
        <v>-</v>
      </c>
      <c r="K17" s="7" t="str">
        <f>VLOOKUP($O17,[1]Arkusz2!$B$2:$G$87,5,FALSE)</f>
        <v>-</v>
      </c>
      <c r="L17" s="7" t="str">
        <f>VLOOKUP($O17,[1]Arkusz2!$B$2:$G$87,6,FALSE)</f>
        <v>80-309</v>
      </c>
      <c r="M17" s="7" t="str">
        <f>VLOOKUP($O17,[1]Arkusz2!$B$2:$G$87,3,FALSE)</f>
        <v>Gdańsk</v>
      </c>
      <c r="N17" s="7" t="s">
        <v>67</v>
      </c>
      <c r="O17" s="7">
        <v>150713011</v>
      </c>
      <c r="P17" s="7" t="s">
        <v>41</v>
      </c>
      <c r="Q17" s="8">
        <f>VLOOKUP(N17,'[1]Wolumeny przetarg'!$C$2:$F$107,3,FALSE)</f>
        <v>34295</v>
      </c>
      <c r="R17" s="8">
        <f>VLOOKUP(N17,'[1]Wolumeny przetarg'!$C$2:$F$107,4,FALSE)</f>
        <v>0</v>
      </c>
      <c r="S17" s="7" t="s">
        <v>32</v>
      </c>
      <c r="T17" s="5" t="s">
        <v>33</v>
      </c>
      <c r="U17" s="5" t="s">
        <v>34</v>
      </c>
      <c r="V17" s="7" t="str">
        <f>VLOOKUP(N17,[2]Wypowiedzenia!$B$2:$D$99,2,FALSE)</f>
        <v>1 miesiąc</v>
      </c>
      <c r="W17" s="6" t="str">
        <f>VLOOKUP(N17,[2]Wypowiedzenia!$B$2:$D$99,3,FALSE)</f>
        <v>koniec miesiąca kalendarzowego</v>
      </c>
      <c r="X17" s="6" t="s">
        <v>32</v>
      </c>
      <c r="Y17" s="9">
        <v>44013</v>
      </c>
      <c r="Z17" s="9">
        <v>44561</v>
      </c>
      <c r="AA17" s="5" t="s">
        <v>35</v>
      </c>
      <c r="AB17" s="10"/>
    </row>
    <row r="18" spans="2:28" ht="30" x14ac:dyDescent="0.25">
      <c r="B18" s="1">
        <v>18</v>
      </c>
      <c r="C18" s="5" t="s">
        <v>24</v>
      </c>
      <c r="D18" s="5" t="s">
        <v>25</v>
      </c>
      <c r="E18" s="5" t="s">
        <v>26</v>
      </c>
      <c r="F18" s="5" t="s">
        <v>27</v>
      </c>
      <c r="G18" s="5" t="s">
        <v>28</v>
      </c>
      <c r="H18" s="5">
        <v>9581370512</v>
      </c>
      <c r="I18" s="6" t="s">
        <v>68</v>
      </c>
      <c r="J18" s="7" t="str">
        <f>VLOOKUP(O18,[1]Arkusz2!$B$2:$G$87,4,FALSE)</f>
        <v>-</v>
      </c>
      <c r="K18" s="7" t="str">
        <f>VLOOKUP($O18,[1]Arkusz2!$B$2:$G$87,5,FALSE)</f>
        <v>-</v>
      </c>
      <c r="L18" s="7" t="str">
        <f>VLOOKUP($O18,[1]Arkusz2!$B$2:$G$87,6,FALSE)</f>
        <v>80-321</v>
      </c>
      <c r="M18" s="7" t="str">
        <f>VLOOKUP($O18,[1]Arkusz2!$B$2:$G$87,3,FALSE)</f>
        <v>Gdańsk</v>
      </c>
      <c r="N18" s="7" t="s">
        <v>69</v>
      </c>
      <c r="O18" s="7">
        <v>150713012</v>
      </c>
      <c r="P18" s="7" t="s">
        <v>70</v>
      </c>
      <c r="Q18" s="8">
        <f>VLOOKUP(N18,'[1]Wolumeny przetarg'!$C$2:$F$107,3,FALSE)</f>
        <v>0</v>
      </c>
      <c r="R18" s="8">
        <f>VLOOKUP(N18,'[1]Wolumeny przetarg'!$C$2:$F$107,4,FALSE)</f>
        <v>64838</v>
      </c>
      <c r="S18" s="7" t="s">
        <v>32</v>
      </c>
      <c r="T18" s="5" t="s">
        <v>33</v>
      </c>
      <c r="U18" s="5" t="s">
        <v>34</v>
      </c>
      <c r="V18" s="7" t="str">
        <f>VLOOKUP(N18,[2]Wypowiedzenia!$B$2:$D$99,2,FALSE)</f>
        <v>1 miesiąc</v>
      </c>
      <c r="W18" s="6" t="str">
        <f>VLOOKUP(N18,[2]Wypowiedzenia!$B$2:$D$99,3,FALSE)</f>
        <v>koniec miesiąca kalendarzowego</v>
      </c>
      <c r="X18" s="6" t="s">
        <v>32</v>
      </c>
      <c r="Y18" s="9">
        <v>44013</v>
      </c>
      <c r="Z18" s="9">
        <v>44561</v>
      </c>
      <c r="AA18" s="5" t="s">
        <v>35</v>
      </c>
      <c r="AB18" s="10"/>
    </row>
    <row r="19" spans="2:28" ht="30" x14ac:dyDescent="0.25">
      <c r="B19" s="1">
        <v>19</v>
      </c>
      <c r="C19" s="5" t="s">
        <v>24</v>
      </c>
      <c r="D19" s="5" t="s">
        <v>25</v>
      </c>
      <c r="E19" s="5" t="s">
        <v>26</v>
      </c>
      <c r="F19" s="5" t="s">
        <v>27</v>
      </c>
      <c r="G19" s="5" t="s">
        <v>28</v>
      </c>
      <c r="H19" s="5">
        <v>9581370512</v>
      </c>
      <c r="I19" s="6" t="s">
        <v>71</v>
      </c>
      <c r="J19" s="7" t="str">
        <f>VLOOKUP(O19,[1]Arkusz2!$B$2:$G$87,4,FALSE)</f>
        <v>-</v>
      </c>
      <c r="K19" s="7" t="str">
        <f>VLOOKUP($O19,[1]Arkusz2!$B$2:$G$87,5,FALSE)</f>
        <v>-</v>
      </c>
      <c r="L19" s="7" t="str">
        <f>VLOOKUP($O19,[1]Arkusz2!$B$2:$G$87,6,FALSE)</f>
        <v>81-853</v>
      </c>
      <c r="M19" s="7" t="str">
        <f>VLOOKUP($O19,[1]Arkusz2!$B$2:$G$87,3,FALSE)</f>
        <v>Sopot</v>
      </c>
      <c r="N19" s="7" t="s">
        <v>72</v>
      </c>
      <c r="O19" s="7">
        <v>150713013</v>
      </c>
      <c r="P19" s="7" t="s">
        <v>41</v>
      </c>
      <c r="Q19" s="8">
        <f>VLOOKUP(N19,'[1]Wolumeny przetarg'!$C$2:$F$107,3,FALSE)</f>
        <v>41976</v>
      </c>
      <c r="R19" s="8">
        <f>VLOOKUP(N19,'[1]Wolumeny przetarg'!$C$2:$F$107,4,FALSE)</f>
        <v>0</v>
      </c>
      <c r="S19" s="7" t="s">
        <v>32</v>
      </c>
      <c r="T19" s="5" t="s">
        <v>33</v>
      </c>
      <c r="U19" s="5" t="s">
        <v>34</v>
      </c>
      <c r="V19" s="7" t="str">
        <f>VLOOKUP(N19,[2]Wypowiedzenia!$B$2:$D$99,2,FALSE)</f>
        <v>1 miesiąc</v>
      </c>
      <c r="W19" s="6" t="str">
        <f>VLOOKUP(N19,[2]Wypowiedzenia!$B$2:$D$99,3,FALSE)</f>
        <v>koniec miesiąca kalendarzowego</v>
      </c>
      <c r="X19" s="6" t="s">
        <v>32</v>
      </c>
      <c r="Y19" s="9">
        <v>44013</v>
      </c>
      <c r="Z19" s="9">
        <v>44561</v>
      </c>
      <c r="AA19" s="5" t="s">
        <v>35</v>
      </c>
      <c r="AB19" s="10"/>
    </row>
    <row r="20" spans="2:28" ht="30" x14ac:dyDescent="0.25">
      <c r="B20" s="1">
        <v>20</v>
      </c>
      <c r="C20" s="5" t="s">
        <v>24</v>
      </c>
      <c r="D20" s="5" t="s">
        <v>25</v>
      </c>
      <c r="E20" s="5" t="s">
        <v>26</v>
      </c>
      <c r="F20" s="5" t="s">
        <v>27</v>
      </c>
      <c r="G20" s="5" t="s">
        <v>28</v>
      </c>
      <c r="H20" s="5">
        <v>9581370512</v>
      </c>
      <c r="I20" s="6" t="s">
        <v>73</v>
      </c>
      <c r="J20" s="7" t="str">
        <f>VLOOKUP(O20,[1]Arkusz2!$B$2:$G$87,4,FALSE)</f>
        <v>-</v>
      </c>
      <c r="K20" s="7" t="str">
        <f>VLOOKUP($O20,[1]Arkusz2!$B$2:$G$87,5,FALSE)</f>
        <v>-</v>
      </c>
      <c r="L20" s="7" t="str">
        <f>VLOOKUP($O20,[1]Arkusz2!$B$2:$G$87,6,FALSE)</f>
        <v>81-155</v>
      </c>
      <c r="M20" s="7" t="str">
        <f>VLOOKUP($O20,[1]Arkusz2!$B$2:$G$87,3,FALSE)</f>
        <v>Gdynia</v>
      </c>
      <c r="N20" s="7" t="s">
        <v>74</v>
      </c>
      <c r="O20" s="7">
        <v>150713082</v>
      </c>
      <c r="P20" s="7" t="s">
        <v>41</v>
      </c>
      <c r="Q20" s="8">
        <f>VLOOKUP(N20,'[1]Wolumeny przetarg'!$C$2:$F$107,3,FALSE)</f>
        <v>25178</v>
      </c>
      <c r="R20" s="8">
        <f>VLOOKUP(N20,'[1]Wolumeny przetarg'!$C$2:$F$107,4,FALSE)</f>
        <v>0</v>
      </c>
      <c r="S20" s="7" t="s">
        <v>32</v>
      </c>
      <c r="T20" s="5" t="s">
        <v>33</v>
      </c>
      <c r="U20" s="5" t="s">
        <v>34</v>
      </c>
      <c r="V20" s="7" t="str">
        <f>VLOOKUP(N20,[2]Wypowiedzenia!$B$2:$D$99,2,FALSE)</f>
        <v>1 miesiąc</v>
      </c>
      <c r="W20" s="6" t="str">
        <f>VLOOKUP(N20,[2]Wypowiedzenia!$B$2:$D$99,3,FALSE)</f>
        <v>koniec miesiąca kalendarzowego</v>
      </c>
      <c r="X20" s="6" t="s">
        <v>32</v>
      </c>
      <c r="Y20" s="9">
        <v>44013</v>
      </c>
      <c r="Z20" s="9">
        <v>44561</v>
      </c>
      <c r="AA20" s="5" t="s">
        <v>35</v>
      </c>
      <c r="AB20" s="10"/>
    </row>
    <row r="21" spans="2:28" ht="30" x14ac:dyDescent="0.25">
      <c r="B21" s="1">
        <v>21</v>
      </c>
      <c r="C21" s="5" t="s">
        <v>24</v>
      </c>
      <c r="D21" s="5" t="s">
        <v>25</v>
      </c>
      <c r="E21" s="5" t="s">
        <v>26</v>
      </c>
      <c r="F21" s="5" t="s">
        <v>27</v>
      </c>
      <c r="G21" s="5" t="s">
        <v>28</v>
      </c>
      <c r="H21" s="5">
        <v>9581370512</v>
      </c>
      <c r="I21" s="6" t="s">
        <v>75</v>
      </c>
      <c r="J21" s="7" t="str">
        <f>VLOOKUP(O21,[1]Arkusz2!$B$2:$G$87,4,FALSE)</f>
        <v>-</v>
      </c>
      <c r="K21" s="7" t="str">
        <f>VLOOKUP($O21,[1]Arkusz2!$B$2:$G$87,5,FALSE)</f>
        <v>-</v>
      </c>
      <c r="L21" s="7" t="str">
        <f>VLOOKUP($O21,[1]Arkusz2!$B$2:$G$87,6,FALSE)</f>
        <v>81-850</v>
      </c>
      <c r="M21" s="7" t="str">
        <f>VLOOKUP($O21,[1]Arkusz2!$B$2:$G$87,3,FALSE)</f>
        <v>Sopot</v>
      </c>
      <c r="N21" s="7" t="s">
        <v>76</v>
      </c>
      <c r="O21" s="7">
        <v>150713131</v>
      </c>
      <c r="P21" s="7" t="s">
        <v>41</v>
      </c>
      <c r="Q21" s="8">
        <f>VLOOKUP(N21,'[1]Wolumeny przetarg'!$C$2:$F$107,3,FALSE)</f>
        <v>98997</v>
      </c>
      <c r="R21" s="8">
        <f>VLOOKUP(N21,'[1]Wolumeny przetarg'!$C$2:$F$107,4,FALSE)</f>
        <v>0</v>
      </c>
      <c r="S21" s="7" t="s">
        <v>32</v>
      </c>
      <c r="T21" s="5" t="s">
        <v>33</v>
      </c>
      <c r="U21" s="5" t="s">
        <v>34</v>
      </c>
      <c r="V21" s="7" t="str">
        <f>VLOOKUP(N21,[2]Wypowiedzenia!$B$2:$D$99,2,FALSE)</f>
        <v>1 miesiąc</v>
      </c>
      <c r="W21" s="6" t="str">
        <f>VLOOKUP(N21,[2]Wypowiedzenia!$B$2:$D$99,3,FALSE)</f>
        <v>koniec miesiąca kalendarzowego</v>
      </c>
      <c r="X21" s="6" t="s">
        <v>32</v>
      </c>
      <c r="Y21" s="9">
        <v>44013</v>
      </c>
      <c r="Z21" s="9">
        <v>44561</v>
      </c>
      <c r="AA21" s="5" t="s">
        <v>35</v>
      </c>
      <c r="AB21" s="10"/>
    </row>
    <row r="22" spans="2:28" ht="30" x14ac:dyDescent="0.25">
      <c r="B22" s="1">
        <v>22</v>
      </c>
      <c r="C22" s="5" t="s">
        <v>24</v>
      </c>
      <c r="D22" s="5" t="s">
        <v>25</v>
      </c>
      <c r="E22" s="5" t="s">
        <v>26</v>
      </c>
      <c r="F22" s="5" t="s">
        <v>27</v>
      </c>
      <c r="G22" s="5" t="s">
        <v>28</v>
      </c>
      <c r="H22" s="5">
        <v>9581370512</v>
      </c>
      <c r="I22" s="6" t="s">
        <v>77</v>
      </c>
      <c r="J22" s="7" t="str">
        <f>VLOOKUP(O22,[1]Arkusz2!$B$2:$G$87,4,FALSE)</f>
        <v>-</v>
      </c>
      <c r="K22" s="7" t="str">
        <f>VLOOKUP($O22,[1]Arkusz2!$B$2:$G$87,5,FALSE)</f>
        <v>-</v>
      </c>
      <c r="L22" s="7" t="str">
        <f>VLOOKUP($O22,[1]Arkusz2!$B$2:$G$87,6,FALSE)</f>
        <v>81-850</v>
      </c>
      <c r="M22" s="7" t="str">
        <f>VLOOKUP($O22,[1]Arkusz2!$B$2:$G$87,3,FALSE)</f>
        <v>Sopot</v>
      </c>
      <c r="N22" s="7" t="s">
        <v>78</v>
      </c>
      <c r="O22" s="7">
        <v>150713169</v>
      </c>
      <c r="P22" s="7" t="s">
        <v>41</v>
      </c>
      <c r="Q22" s="8">
        <f>VLOOKUP(N22,'[1]Wolumeny przetarg'!$C$2:$F$107,3,FALSE)</f>
        <v>71865</v>
      </c>
      <c r="R22" s="8">
        <f>VLOOKUP(N22,'[1]Wolumeny przetarg'!$C$2:$F$107,4,FALSE)</f>
        <v>0</v>
      </c>
      <c r="S22" s="7" t="s">
        <v>32</v>
      </c>
      <c r="T22" s="5" t="s">
        <v>33</v>
      </c>
      <c r="U22" s="5" t="s">
        <v>34</v>
      </c>
      <c r="V22" s="7" t="str">
        <f>VLOOKUP(N22,[2]Wypowiedzenia!$B$2:$D$99,2,FALSE)</f>
        <v>1 miesiąc</v>
      </c>
      <c r="W22" s="6" t="str">
        <f>VLOOKUP(N22,[2]Wypowiedzenia!$B$2:$D$99,3,FALSE)</f>
        <v>koniec miesiąca kalendarzowego</v>
      </c>
      <c r="X22" s="6" t="s">
        <v>32</v>
      </c>
      <c r="Y22" s="9">
        <v>44013</v>
      </c>
      <c r="Z22" s="9">
        <v>44561</v>
      </c>
      <c r="AA22" s="5" t="s">
        <v>35</v>
      </c>
      <c r="AB22" s="10"/>
    </row>
    <row r="23" spans="2:28" ht="30" x14ac:dyDescent="0.25">
      <c r="B23" s="1">
        <v>23</v>
      </c>
      <c r="C23" s="5" t="s">
        <v>24</v>
      </c>
      <c r="D23" s="5" t="s">
        <v>25</v>
      </c>
      <c r="E23" s="5" t="s">
        <v>26</v>
      </c>
      <c r="F23" s="5" t="s">
        <v>27</v>
      </c>
      <c r="G23" s="5" t="s">
        <v>28</v>
      </c>
      <c r="H23" s="5">
        <v>9581370512</v>
      </c>
      <c r="I23" s="6" t="s">
        <v>77</v>
      </c>
      <c r="J23" s="7" t="str">
        <f>VLOOKUP(O23,[1]Arkusz2!$B$2:$G$87,4,FALSE)</f>
        <v>-</v>
      </c>
      <c r="K23" s="7" t="str">
        <f>VLOOKUP($O23,[1]Arkusz2!$B$2:$G$87,5,FALSE)</f>
        <v>-</v>
      </c>
      <c r="L23" s="7" t="str">
        <f>VLOOKUP($O23,[1]Arkusz2!$B$2:$G$87,6,FALSE)</f>
        <v>81-850</v>
      </c>
      <c r="M23" s="7" t="str">
        <f>VLOOKUP($O23,[1]Arkusz2!$B$2:$G$87,3,FALSE)</f>
        <v>Sopot</v>
      </c>
      <c r="N23" s="7" t="s">
        <v>79</v>
      </c>
      <c r="O23" s="7">
        <v>150713170</v>
      </c>
      <c r="P23" s="7" t="s">
        <v>41</v>
      </c>
      <c r="Q23" s="8">
        <f>VLOOKUP(N23,'[1]Wolumeny przetarg'!$C$2:$F$107,3,FALSE)</f>
        <v>60</v>
      </c>
      <c r="R23" s="8">
        <f>VLOOKUP(N23,'[1]Wolumeny przetarg'!$C$2:$F$107,4,FALSE)</f>
        <v>0</v>
      </c>
      <c r="S23" s="7" t="s">
        <v>32</v>
      </c>
      <c r="T23" s="5" t="s">
        <v>33</v>
      </c>
      <c r="U23" s="5" t="s">
        <v>34</v>
      </c>
      <c r="V23" s="7" t="str">
        <f>VLOOKUP(N23,[2]Wypowiedzenia!$B$2:$D$99,2,FALSE)</f>
        <v>1 miesiąc</v>
      </c>
      <c r="W23" s="6" t="str">
        <f>VLOOKUP(N23,[2]Wypowiedzenia!$B$2:$D$99,3,FALSE)</f>
        <v>koniec miesiąca kalendarzowego</v>
      </c>
      <c r="X23" s="6" t="s">
        <v>32</v>
      </c>
      <c r="Y23" s="9">
        <v>44013</v>
      </c>
      <c r="Z23" s="9">
        <v>44561</v>
      </c>
      <c r="AA23" s="5" t="s">
        <v>35</v>
      </c>
      <c r="AB23" s="10"/>
    </row>
    <row r="24" spans="2:28" ht="30" x14ac:dyDescent="0.25">
      <c r="B24" s="1">
        <v>24</v>
      </c>
      <c r="C24" s="5" t="s">
        <v>24</v>
      </c>
      <c r="D24" s="5" t="s">
        <v>25</v>
      </c>
      <c r="E24" s="5" t="s">
        <v>26</v>
      </c>
      <c r="F24" s="5" t="s">
        <v>27</v>
      </c>
      <c r="G24" s="5" t="s">
        <v>28</v>
      </c>
      <c r="H24" s="5">
        <v>9581370512</v>
      </c>
      <c r="I24" s="6" t="s">
        <v>80</v>
      </c>
      <c r="J24" s="7" t="str">
        <f>VLOOKUP(O24,[1]Arkusz2!$B$2:$G$87,4,FALSE)</f>
        <v>-</v>
      </c>
      <c r="K24" s="7" t="str">
        <f>VLOOKUP($O24,[1]Arkusz2!$B$2:$G$87,5,FALSE)</f>
        <v>-</v>
      </c>
      <c r="L24" s="7" t="str">
        <f>VLOOKUP($O24,[1]Arkusz2!$B$2:$G$87,6,FALSE)</f>
        <v>80-321</v>
      </c>
      <c r="M24" s="7" t="str">
        <f>VLOOKUP($O24,[1]Arkusz2!$B$2:$G$87,3,FALSE)</f>
        <v>Gdańsk</v>
      </c>
      <c r="N24" s="7" t="s">
        <v>81</v>
      </c>
      <c r="O24" s="7">
        <v>150713176</v>
      </c>
      <c r="P24" s="7" t="s">
        <v>41</v>
      </c>
      <c r="Q24" s="8">
        <f>VLOOKUP(N24,'[1]Wolumeny przetarg'!$C$2:$F$107,3,FALSE)</f>
        <v>56078</v>
      </c>
      <c r="R24" s="8">
        <f>VLOOKUP(N24,'[1]Wolumeny przetarg'!$C$2:$F$107,4,FALSE)</f>
        <v>0</v>
      </c>
      <c r="S24" s="7" t="s">
        <v>32</v>
      </c>
      <c r="T24" s="5" t="s">
        <v>33</v>
      </c>
      <c r="U24" s="5" t="s">
        <v>34</v>
      </c>
      <c r="V24" s="7" t="str">
        <f>VLOOKUP(N24,[2]Wypowiedzenia!$B$2:$D$99,2,FALSE)</f>
        <v>1 miesiąc</v>
      </c>
      <c r="W24" s="6" t="str">
        <f>VLOOKUP(N24,[2]Wypowiedzenia!$B$2:$D$99,3,FALSE)</f>
        <v>koniec miesiąca kalendarzowego</v>
      </c>
      <c r="X24" s="6" t="s">
        <v>32</v>
      </c>
      <c r="Y24" s="9">
        <v>44013</v>
      </c>
      <c r="Z24" s="9">
        <v>44561</v>
      </c>
      <c r="AA24" s="5" t="s">
        <v>35</v>
      </c>
      <c r="AB24" s="10"/>
    </row>
    <row r="25" spans="2:28" ht="30" x14ac:dyDescent="0.25">
      <c r="B25" s="1">
        <v>25</v>
      </c>
      <c r="C25" s="5" t="s">
        <v>24</v>
      </c>
      <c r="D25" s="5" t="s">
        <v>25</v>
      </c>
      <c r="E25" s="5" t="s">
        <v>26</v>
      </c>
      <c r="F25" s="5" t="s">
        <v>27</v>
      </c>
      <c r="G25" s="5" t="s">
        <v>28</v>
      </c>
      <c r="H25" s="5">
        <v>9581370512</v>
      </c>
      <c r="I25" s="6" t="s">
        <v>82</v>
      </c>
      <c r="J25" s="7" t="str">
        <f>VLOOKUP(O25,[1]Arkusz2!$B$2:$G$87,4,FALSE)</f>
        <v>-</v>
      </c>
      <c r="K25" s="7" t="str">
        <f>VLOOKUP($O25,[1]Arkusz2!$B$2:$G$87,5,FALSE)</f>
        <v>-</v>
      </c>
      <c r="L25" s="7" t="str">
        <f>VLOOKUP($O25,[1]Arkusz2!$B$2:$G$87,6,FALSE)</f>
        <v>81-859</v>
      </c>
      <c r="M25" s="7" t="str">
        <f>VLOOKUP($O25,[1]Arkusz2!$B$2:$G$87,3,FALSE)</f>
        <v>Sopot</v>
      </c>
      <c r="N25" s="7" t="s">
        <v>83</v>
      </c>
      <c r="O25" s="7">
        <v>150713177</v>
      </c>
      <c r="P25" s="7" t="s">
        <v>41</v>
      </c>
      <c r="Q25" s="8">
        <f>VLOOKUP(N25,'[1]Wolumeny przetarg'!$C$2:$F$107,3,FALSE)</f>
        <v>83664</v>
      </c>
      <c r="R25" s="8">
        <f>VLOOKUP(N25,'[1]Wolumeny przetarg'!$C$2:$F$107,4,FALSE)</f>
        <v>0</v>
      </c>
      <c r="S25" s="7" t="s">
        <v>32</v>
      </c>
      <c r="T25" s="5" t="s">
        <v>33</v>
      </c>
      <c r="U25" s="5" t="s">
        <v>34</v>
      </c>
      <c r="V25" s="7" t="str">
        <f>VLOOKUP(N25,[2]Wypowiedzenia!$B$2:$D$99,2,FALSE)</f>
        <v>1 miesiąc</v>
      </c>
      <c r="W25" s="6" t="str">
        <f>VLOOKUP(N25,[2]Wypowiedzenia!$B$2:$D$99,3,FALSE)</f>
        <v>koniec miesiąca kalendarzowego</v>
      </c>
      <c r="X25" s="6" t="s">
        <v>32</v>
      </c>
      <c r="Y25" s="9">
        <v>44013</v>
      </c>
      <c r="Z25" s="9">
        <v>44561</v>
      </c>
      <c r="AA25" s="5" t="s">
        <v>35</v>
      </c>
      <c r="AB25" s="10"/>
    </row>
    <row r="26" spans="2:28" ht="30" x14ac:dyDescent="0.25">
      <c r="B26" s="1">
        <v>26</v>
      </c>
      <c r="C26" s="5" t="s">
        <v>24</v>
      </c>
      <c r="D26" s="5" t="s">
        <v>25</v>
      </c>
      <c r="E26" s="5" t="s">
        <v>26</v>
      </c>
      <c r="F26" s="5" t="s">
        <v>27</v>
      </c>
      <c r="G26" s="5" t="s">
        <v>28</v>
      </c>
      <c r="H26" s="5">
        <v>9581370512</v>
      </c>
      <c r="I26" s="6" t="s">
        <v>84</v>
      </c>
      <c r="J26" s="7" t="str">
        <f>VLOOKUP(O26,[1]Arkusz2!$B$2:$G$87,4,FALSE)</f>
        <v>-</v>
      </c>
      <c r="K26" s="7" t="str">
        <f>VLOOKUP($O26,[1]Arkusz2!$B$2:$G$87,5,FALSE)</f>
        <v>-</v>
      </c>
      <c r="L26" s="7" t="str">
        <f>VLOOKUP($O26,[1]Arkusz2!$B$2:$G$87,6,FALSE)</f>
        <v>80-243</v>
      </c>
      <c r="M26" s="7" t="str">
        <f>VLOOKUP($O26,[1]Arkusz2!$B$2:$G$87,3,FALSE)</f>
        <v>Gdańsk</v>
      </c>
      <c r="N26" s="7" t="s">
        <v>85</v>
      </c>
      <c r="O26" s="7">
        <v>150713178</v>
      </c>
      <c r="P26" s="7" t="s">
        <v>41</v>
      </c>
      <c r="Q26" s="8">
        <f>VLOOKUP(N26,'[1]Wolumeny przetarg'!$C$2:$F$107,3,FALSE)</f>
        <v>54374</v>
      </c>
      <c r="R26" s="8">
        <f>VLOOKUP(N26,'[1]Wolumeny przetarg'!$C$2:$F$107,4,FALSE)</f>
        <v>0</v>
      </c>
      <c r="S26" s="7" t="s">
        <v>32</v>
      </c>
      <c r="T26" s="5" t="s">
        <v>33</v>
      </c>
      <c r="U26" s="5" t="s">
        <v>34</v>
      </c>
      <c r="V26" s="7" t="str">
        <f>VLOOKUP(N26,[2]Wypowiedzenia!$B$2:$D$99,2,FALSE)</f>
        <v>1 miesiąc</v>
      </c>
      <c r="W26" s="6" t="str">
        <f>VLOOKUP(N26,[2]Wypowiedzenia!$B$2:$D$99,3,FALSE)</f>
        <v>koniec miesiąca kalendarzowego</v>
      </c>
      <c r="X26" s="6" t="s">
        <v>32</v>
      </c>
      <c r="Y26" s="9">
        <v>44013</v>
      </c>
      <c r="Z26" s="9">
        <v>44561</v>
      </c>
      <c r="AA26" s="5" t="s">
        <v>35</v>
      </c>
      <c r="AB26" s="10"/>
    </row>
    <row r="27" spans="2:28" ht="30" x14ac:dyDescent="0.25">
      <c r="B27" s="1">
        <v>27</v>
      </c>
      <c r="C27" s="5" t="s">
        <v>24</v>
      </c>
      <c r="D27" s="5" t="s">
        <v>25</v>
      </c>
      <c r="E27" s="5" t="s">
        <v>26</v>
      </c>
      <c r="F27" s="5" t="s">
        <v>27</v>
      </c>
      <c r="G27" s="5" t="s">
        <v>28</v>
      </c>
      <c r="H27" s="5">
        <v>9581370512</v>
      </c>
      <c r="I27" s="6" t="s">
        <v>86</v>
      </c>
      <c r="J27" s="7" t="str">
        <f>VLOOKUP(O27,[1]Arkusz2!$B$2:$G$87,4,FALSE)</f>
        <v>-</v>
      </c>
      <c r="K27" s="7" t="str">
        <f>VLOOKUP($O27,[1]Arkusz2!$B$2:$G$87,5,FALSE)</f>
        <v>-</v>
      </c>
      <c r="L27" s="7" t="str">
        <f>VLOOKUP($O27,[1]Arkusz2!$B$2:$G$87,6,FALSE)</f>
        <v>81-850</v>
      </c>
      <c r="M27" s="7" t="str">
        <f>VLOOKUP($O27,[1]Arkusz2!$B$2:$G$87,3,FALSE)</f>
        <v>Sopot</v>
      </c>
      <c r="N27" s="7" t="s">
        <v>87</v>
      </c>
      <c r="O27" s="7">
        <v>150713179</v>
      </c>
      <c r="P27" s="7" t="s">
        <v>41</v>
      </c>
      <c r="Q27" s="8">
        <f>VLOOKUP(N27,'[1]Wolumeny przetarg'!$C$2:$F$107,3,FALSE)</f>
        <v>2409</v>
      </c>
      <c r="R27" s="8">
        <f>VLOOKUP(N27,'[1]Wolumeny przetarg'!$C$2:$F$107,4,FALSE)</f>
        <v>0</v>
      </c>
      <c r="S27" s="7" t="s">
        <v>32</v>
      </c>
      <c r="T27" s="5" t="s">
        <v>33</v>
      </c>
      <c r="U27" s="5" t="s">
        <v>34</v>
      </c>
      <c r="V27" s="7" t="str">
        <f>VLOOKUP(N27,[2]Wypowiedzenia!$B$2:$D$99,2,FALSE)</f>
        <v>1 miesiąc</v>
      </c>
      <c r="W27" s="6" t="str">
        <f>VLOOKUP(N27,[2]Wypowiedzenia!$B$2:$D$99,3,FALSE)</f>
        <v>koniec miesiąca kalendarzowego</v>
      </c>
      <c r="X27" s="6" t="s">
        <v>32</v>
      </c>
      <c r="Y27" s="9">
        <v>44013</v>
      </c>
      <c r="Z27" s="9">
        <v>44561</v>
      </c>
      <c r="AA27" s="5" t="s">
        <v>35</v>
      </c>
      <c r="AB27" s="10"/>
    </row>
    <row r="28" spans="2:28" ht="30" x14ac:dyDescent="0.25">
      <c r="B28" s="1">
        <v>28</v>
      </c>
      <c r="C28" s="5" t="s">
        <v>24</v>
      </c>
      <c r="D28" s="5" t="s">
        <v>25</v>
      </c>
      <c r="E28" s="5" t="s">
        <v>26</v>
      </c>
      <c r="F28" s="5" t="s">
        <v>27</v>
      </c>
      <c r="G28" s="5" t="s">
        <v>28</v>
      </c>
      <c r="H28" s="5">
        <v>9581370512</v>
      </c>
      <c r="I28" s="6" t="s">
        <v>88</v>
      </c>
      <c r="J28" s="7" t="str">
        <f>VLOOKUP(O28,[1]Arkusz2!$B$2:$G$87,4,FALSE)</f>
        <v>-</v>
      </c>
      <c r="K28" s="7" t="str">
        <f>VLOOKUP($O28,[1]Arkusz2!$B$2:$G$87,5,FALSE)</f>
        <v>-</v>
      </c>
      <c r="L28" s="7" t="str">
        <f>VLOOKUP($O28,[1]Arkusz2!$B$2:$G$87,6,FALSE)</f>
        <v>81-850</v>
      </c>
      <c r="M28" s="7" t="str">
        <f>VLOOKUP($O28,[1]Arkusz2!$B$2:$G$87,3,FALSE)</f>
        <v>Sopot</v>
      </c>
      <c r="N28" s="7" t="s">
        <v>89</v>
      </c>
      <c r="O28" s="7">
        <v>150713180</v>
      </c>
      <c r="P28" s="7" t="s">
        <v>41</v>
      </c>
      <c r="Q28" s="8">
        <f>VLOOKUP(N28,'[1]Wolumeny przetarg'!$C$2:$F$107,3,FALSE)</f>
        <v>7611</v>
      </c>
      <c r="R28" s="8">
        <f>VLOOKUP(N28,'[1]Wolumeny przetarg'!$C$2:$F$107,4,FALSE)</f>
        <v>0</v>
      </c>
      <c r="S28" s="7" t="s">
        <v>32</v>
      </c>
      <c r="T28" s="5" t="s">
        <v>33</v>
      </c>
      <c r="U28" s="5" t="s">
        <v>34</v>
      </c>
      <c r="V28" s="7" t="str">
        <f>VLOOKUP(N28,[2]Wypowiedzenia!$B$2:$D$99,2,FALSE)</f>
        <v>1 miesiąc</v>
      </c>
      <c r="W28" s="6" t="str">
        <f>VLOOKUP(N28,[2]Wypowiedzenia!$B$2:$D$99,3,FALSE)</f>
        <v>koniec miesiąca kalendarzowego</v>
      </c>
      <c r="X28" s="6" t="s">
        <v>32</v>
      </c>
      <c r="Y28" s="9">
        <v>44013</v>
      </c>
      <c r="Z28" s="9">
        <v>44561</v>
      </c>
      <c r="AA28" s="5" t="s">
        <v>35</v>
      </c>
      <c r="AB28" s="10"/>
    </row>
    <row r="29" spans="2:28" ht="30" x14ac:dyDescent="0.25">
      <c r="B29" s="1">
        <v>29</v>
      </c>
      <c r="C29" s="5" t="s">
        <v>24</v>
      </c>
      <c r="D29" s="5" t="s">
        <v>25</v>
      </c>
      <c r="E29" s="5" t="s">
        <v>26</v>
      </c>
      <c r="F29" s="5" t="s">
        <v>27</v>
      </c>
      <c r="G29" s="5" t="s">
        <v>28</v>
      </c>
      <c r="H29" s="5">
        <v>9581370512</v>
      </c>
      <c r="I29" s="6" t="s">
        <v>90</v>
      </c>
      <c r="J29" s="7" t="str">
        <f>VLOOKUP(O29,[1]Arkusz2!$B$2:$G$87,4,FALSE)</f>
        <v>-</v>
      </c>
      <c r="K29" s="7" t="str">
        <f>VLOOKUP($O29,[1]Arkusz2!$B$2:$G$87,5,FALSE)</f>
        <v>-</v>
      </c>
      <c r="L29" s="7" t="str">
        <f>VLOOKUP($O29,[1]Arkusz2!$B$2:$G$87,6,FALSE)</f>
        <v>80-405</v>
      </c>
      <c r="M29" s="7" t="str">
        <f>VLOOKUP($O29,[1]Arkusz2!$B$2:$G$87,3,FALSE)</f>
        <v>Gdańsk</v>
      </c>
      <c r="N29" s="7" t="s">
        <v>91</v>
      </c>
      <c r="O29" s="7">
        <v>150714001</v>
      </c>
      <c r="P29" s="7" t="s">
        <v>41</v>
      </c>
      <c r="Q29" s="8">
        <f>VLOOKUP(N29,'[1]Wolumeny przetarg'!$C$2:$F$107,3,FALSE)</f>
        <v>16652</v>
      </c>
      <c r="R29" s="8">
        <f>VLOOKUP(N29,'[1]Wolumeny przetarg'!$C$2:$F$107,4,FALSE)</f>
        <v>0</v>
      </c>
      <c r="S29" s="7" t="s">
        <v>32</v>
      </c>
      <c r="T29" s="5" t="s">
        <v>33</v>
      </c>
      <c r="U29" s="5" t="s">
        <v>34</v>
      </c>
      <c r="V29" s="7" t="str">
        <f>VLOOKUP(N29,[2]Wypowiedzenia!$B$2:$D$99,2,FALSE)</f>
        <v>1 miesiąc</v>
      </c>
      <c r="W29" s="6" t="str">
        <f>VLOOKUP(N29,[2]Wypowiedzenia!$B$2:$D$99,3,FALSE)</f>
        <v>koniec miesiąca kalendarzowego</v>
      </c>
      <c r="X29" s="6" t="s">
        <v>32</v>
      </c>
      <c r="Y29" s="9">
        <v>44013</v>
      </c>
      <c r="Z29" s="9">
        <v>44561</v>
      </c>
      <c r="AA29" s="5" t="s">
        <v>35</v>
      </c>
      <c r="AB29" s="10"/>
    </row>
    <row r="30" spans="2:28" ht="30" x14ac:dyDescent="0.25">
      <c r="B30" s="1">
        <v>30</v>
      </c>
      <c r="C30" s="5" t="s">
        <v>24</v>
      </c>
      <c r="D30" s="5" t="s">
        <v>25</v>
      </c>
      <c r="E30" s="5" t="s">
        <v>26</v>
      </c>
      <c r="F30" s="5" t="s">
        <v>27</v>
      </c>
      <c r="G30" s="5" t="s">
        <v>28</v>
      </c>
      <c r="H30" s="5">
        <v>9581370512</v>
      </c>
      <c r="I30" s="6" t="s">
        <v>92</v>
      </c>
      <c r="J30" s="7" t="str">
        <f>VLOOKUP(O30,[1]Arkusz2!$B$2:$G$87,4,FALSE)</f>
        <v>-</v>
      </c>
      <c r="K30" s="7" t="str">
        <f>VLOOKUP($O30,[1]Arkusz2!$B$2:$G$87,5,FALSE)</f>
        <v>-</v>
      </c>
      <c r="L30" s="7" t="str">
        <f>VLOOKUP($O30,[1]Arkusz2!$B$2:$G$87,6,FALSE)</f>
        <v>80-405</v>
      </c>
      <c r="M30" s="7" t="str">
        <f>VLOOKUP($O30,[1]Arkusz2!$B$2:$G$87,3,FALSE)</f>
        <v>Gdańsk</v>
      </c>
      <c r="N30" s="7" t="s">
        <v>93</v>
      </c>
      <c r="O30" s="7">
        <v>150714002</v>
      </c>
      <c r="P30" s="7" t="s">
        <v>41</v>
      </c>
      <c r="Q30" s="8">
        <f>VLOOKUP(N30,'[1]Wolumeny przetarg'!$C$2:$F$107,3,FALSE)</f>
        <v>88329</v>
      </c>
      <c r="R30" s="8">
        <f>VLOOKUP(N30,'[1]Wolumeny przetarg'!$C$2:$F$107,4,FALSE)</f>
        <v>0</v>
      </c>
      <c r="S30" s="7" t="s">
        <v>32</v>
      </c>
      <c r="T30" s="5" t="s">
        <v>33</v>
      </c>
      <c r="U30" s="5" t="s">
        <v>34</v>
      </c>
      <c r="V30" s="7" t="str">
        <f>VLOOKUP(N30,[2]Wypowiedzenia!$B$2:$D$99,2,FALSE)</f>
        <v>1 miesiąc</v>
      </c>
      <c r="W30" s="6" t="str">
        <f>VLOOKUP(N30,[2]Wypowiedzenia!$B$2:$D$99,3,FALSE)</f>
        <v>koniec miesiąca kalendarzowego</v>
      </c>
      <c r="X30" s="6" t="s">
        <v>32</v>
      </c>
      <c r="Y30" s="9">
        <v>44013</v>
      </c>
      <c r="Z30" s="9">
        <v>44561</v>
      </c>
      <c r="AA30" s="5" t="s">
        <v>35</v>
      </c>
      <c r="AB30" s="10"/>
    </row>
    <row r="31" spans="2:28" ht="30" x14ac:dyDescent="0.25">
      <c r="B31" s="1">
        <v>31</v>
      </c>
      <c r="C31" s="5" t="s">
        <v>24</v>
      </c>
      <c r="D31" s="5" t="s">
        <v>25</v>
      </c>
      <c r="E31" s="5" t="s">
        <v>26</v>
      </c>
      <c r="F31" s="5" t="s">
        <v>27</v>
      </c>
      <c r="G31" s="5" t="s">
        <v>28</v>
      </c>
      <c r="H31" s="5">
        <v>9581370512</v>
      </c>
      <c r="I31" s="6" t="s">
        <v>94</v>
      </c>
      <c r="J31" s="7" t="str">
        <f>VLOOKUP(O31,[1]Arkusz2!$B$2:$G$87,4,FALSE)</f>
        <v>-</v>
      </c>
      <c r="K31" s="7" t="str">
        <f>VLOOKUP($O31,[1]Arkusz2!$B$2:$G$87,5,FALSE)</f>
        <v>-</v>
      </c>
      <c r="L31" s="7" t="str">
        <f>VLOOKUP($O31,[1]Arkusz2!$B$2:$G$87,6,FALSE)</f>
        <v>81-850</v>
      </c>
      <c r="M31" s="7" t="str">
        <f>VLOOKUP($O31,[1]Arkusz2!$B$2:$G$87,3,FALSE)</f>
        <v>Sopot</v>
      </c>
      <c r="N31" s="7" t="s">
        <v>95</v>
      </c>
      <c r="O31" s="7">
        <v>150720069</v>
      </c>
      <c r="P31" s="7" t="s">
        <v>31</v>
      </c>
      <c r="Q31" s="8">
        <f>VLOOKUP(N31,'[1]Wolumeny przetarg'!$C$2:$F$107,3,FALSE)</f>
        <v>3359</v>
      </c>
      <c r="R31" s="8">
        <f>VLOOKUP(N31,'[1]Wolumeny przetarg'!$C$2:$F$107,4,FALSE)</f>
        <v>0</v>
      </c>
      <c r="S31" s="7" t="s">
        <v>32</v>
      </c>
      <c r="T31" s="5" t="s">
        <v>33</v>
      </c>
      <c r="U31" s="5" t="s">
        <v>34</v>
      </c>
      <c r="V31" s="7" t="str">
        <f>VLOOKUP(N31,[2]Wypowiedzenia!$B$2:$D$99,2,FALSE)</f>
        <v>1 miesiąc</v>
      </c>
      <c r="W31" s="6" t="str">
        <f>VLOOKUP(N31,[2]Wypowiedzenia!$B$2:$D$99,3,FALSE)</f>
        <v>koniec miesiąca kalendarzowego</v>
      </c>
      <c r="X31" s="6" t="s">
        <v>32</v>
      </c>
      <c r="Y31" s="9">
        <v>44013</v>
      </c>
      <c r="Z31" s="9">
        <v>44561</v>
      </c>
      <c r="AA31" s="5" t="s">
        <v>35</v>
      </c>
      <c r="AB31" s="10"/>
    </row>
    <row r="32" spans="2:28" ht="30" x14ac:dyDescent="0.25">
      <c r="B32" s="1">
        <v>32</v>
      </c>
      <c r="C32" s="5" t="s">
        <v>24</v>
      </c>
      <c r="D32" s="5" t="s">
        <v>25</v>
      </c>
      <c r="E32" s="5" t="s">
        <v>26</v>
      </c>
      <c r="F32" s="5" t="s">
        <v>27</v>
      </c>
      <c r="G32" s="5" t="s">
        <v>28</v>
      </c>
      <c r="H32" s="5">
        <v>9581370512</v>
      </c>
      <c r="I32" s="6" t="s">
        <v>96</v>
      </c>
      <c r="J32" s="7" t="str">
        <f>VLOOKUP(O32,[1]Arkusz2!$B$2:$G$87,4,FALSE)</f>
        <v>-</v>
      </c>
      <c r="K32" s="7" t="str">
        <f>VLOOKUP($O32,[1]Arkusz2!$B$2:$G$87,5,FALSE)</f>
        <v>-</v>
      </c>
      <c r="L32" s="7" t="str">
        <f>VLOOKUP($O32,[1]Arkusz2!$B$2:$G$87,6,FALSE)</f>
        <v>80-243</v>
      </c>
      <c r="M32" s="7" t="str">
        <f>VLOOKUP($O32,[1]Arkusz2!$B$2:$G$87,3,FALSE)</f>
        <v>Gdańsk</v>
      </c>
      <c r="N32" s="7" t="s">
        <v>97</v>
      </c>
      <c r="O32" s="7">
        <v>150720073</v>
      </c>
      <c r="P32" s="7" t="s">
        <v>31</v>
      </c>
      <c r="Q32" s="8">
        <f>VLOOKUP(N32,'[1]Wolumeny przetarg'!$C$2:$F$107,3,FALSE)</f>
        <v>3192</v>
      </c>
      <c r="R32" s="8">
        <f>VLOOKUP(N32,'[1]Wolumeny przetarg'!$C$2:$F$107,4,FALSE)</f>
        <v>0</v>
      </c>
      <c r="S32" s="7" t="s">
        <v>32</v>
      </c>
      <c r="T32" s="5" t="s">
        <v>33</v>
      </c>
      <c r="U32" s="5" t="s">
        <v>34</v>
      </c>
      <c r="V32" s="7" t="str">
        <f>VLOOKUP(N32,[2]Wypowiedzenia!$B$2:$D$99,2,FALSE)</f>
        <v>1 miesiąc</v>
      </c>
      <c r="W32" s="6" t="str">
        <f>VLOOKUP(N32,[2]Wypowiedzenia!$B$2:$D$99,3,FALSE)</f>
        <v>koniec miesiąca kalendarzowego</v>
      </c>
      <c r="X32" s="6" t="s">
        <v>32</v>
      </c>
      <c r="Y32" s="9">
        <v>44013</v>
      </c>
      <c r="Z32" s="9">
        <v>44561</v>
      </c>
      <c r="AA32" s="5" t="s">
        <v>35</v>
      </c>
      <c r="AB32" s="10"/>
    </row>
    <row r="33" spans="2:28" ht="30" x14ac:dyDescent="0.25">
      <c r="B33" s="1">
        <v>33</v>
      </c>
      <c r="C33" s="5" t="s">
        <v>24</v>
      </c>
      <c r="D33" s="5" t="s">
        <v>25</v>
      </c>
      <c r="E33" s="5" t="s">
        <v>26</v>
      </c>
      <c r="F33" s="5" t="s">
        <v>27</v>
      </c>
      <c r="G33" s="5" t="s">
        <v>28</v>
      </c>
      <c r="H33" s="5">
        <v>9581370512</v>
      </c>
      <c r="I33" s="6" t="s">
        <v>98</v>
      </c>
      <c r="J33" s="7" t="str">
        <f>VLOOKUP(O33,[1]Arkusz2!$B$2:$G$87,4,FALSE)</f>
        <v>-</v>
      </c>
      <c r="K33" s="7" t="str">
        <f>VLOOKUP($O33,[1]Arkusz2!$B$2:$G$87,5,FALSE)</f>
        <v>-</v>
      </c>
      <c r="L33" s="7" t="str">
        <f>VLOOKUP($O33,[1]Arkusz2!$B$2:$G$87,6,FALSE)</f>
        <v>80-243</v>
      </c>
      <c r="M33" s="7" t="str">
        <f>VLOOKUP($O33,[1]Arkusz2!$B$2:$G$87,3,FALSE)</f>
        <v>Gdańsk</v>
      </c>
      <c r="N33" s="7" t="s">
        <v>99</v>
      </c>
      <c r="O33" s="7">
        <v>150720074</v>
      </c>
      <c r="P33" s="7" t="s">
        <v>31</v>
      </c>
      <c r="Q33" s="8">
        <f>VLOOKUP(N33,'[1]Wolumeny przetarg'!$C$2:$F$107,3,FALSE)</f>
        <v>3471</v>
      </c>
      <c r="R33" s="8">
        <f>VLOOKUP(N33,'[1]Wolumeny przetarg'!$C$2:$F$107,4,FALSE)</f>
        <v>0</v>
      </c>
      <c r="S33" s="7" t="s">
        <v>32</v>
      </c>
      <c r="T33" s="5" t="s">
        <v>33</v>
      </c>
      <c r="U33" s="5" t="s">
        <v>34</v>
      </c>
      <c r="V33" s="7" t="str">
        <f>VLOOKUP(N33,[2]Wypowiedzenia!$B$2:$D$99,2,FALSE)</f>
        <v>1 miesiąc</v>
      </c>
      <c r="W33" s="6" t="str">
        <f>VLOOKUP(N33,[2]Wypowiedzenia!$B$2:$D$99,3,FALSE)</f>
        <v>koniec miesiąca kalendarzowego</v>
      </c>
      <c r="X33" s="6" t="s">
        <v>32</v>
      </c>
      <c r="Y33" s="9">
        <v>44013</v>
      </c>
      <c r="Z33" s="9">
        <v>44561</v>
      </c>
      <c r="AA33" s="5" t="s">
        <v>35</v>
      </c>
      <c r="AB33" s="10"/>
    </row>
    <row r="34" spans="2:28" ht="30" x14ac:dyDescent="0.25">
      <c r="B34" s="1">
        <v>34</v>
      </c>
      <c r="C34" s="5" t="s">
        <v>24</v>
      </c>
      <c r="D34" s="5" t="s">
        <v>25</v>
      </c>
      <c r="E34" s="5" t="s">
        <v>26</v>
      </c>
      <c r="F34" s="5" t="s">
        <v>27</v>
      </c>
      <c r="G34" s="5" t="s">
        <v>28</v>
      </c>
      <c r="H34" s="5">
        <v>9581370512</v>
      </c>
      <c r="I34" s="6" t="s">
        <v>100</v>
      </c>
      <c r="J34" s="7" t="str">
        <f>VLOOKUP(O34,[1]Arkusz2!$B$2:$G$87,4,FALSE)</f>
        <v>-</v>
      </c>
      <c r="K34" s="7" t="str">
        <f>VLOOKUP($O34,[1]Arkusz2!$B$2:$G$87,5,FALSE)</f>
        <v>-</v>
      </c>
      <c r="L34" s="7" t="str">
        <f>VLOOKUP($O34,[1]Arkusz2!$B$2:$G$87,6,FALSE)</f>
        <v>80-895</v>
      </c>
      <c r="M34" s="7" t="str">
        <f>VLOOKUP($O34,[1]Arkusz2!$B$2:$G$87,3,FALSE)</f>
        <v>Gdańsk</v>
      </c>
      <c r="N34" s="7" t="s">
        <v>101</v>
      </c>
      <c r="O34" s="7">
        <v>150720076</v>
      </c>
      <c r="P34" s="7" t="s">
        <v>31</v>
      </c>
      <c r="Q34" s="8">
        <f>VLOOKUP(N34,'[1]Wolumeny przetarg'!$C$2:$F$107,3,FALSE)</f>
        <v>101616</v>
      </c>
      <c r="R34" s="8">
        <f>VLOOKUP(N34,'[1]Wolumeny przetarg'!$C$2:$F$107,4,FALSE)</f>
        <v>0</v>
      </c>
      <c r="S34" s="7" t="s">
        <v>32</v>
      </c>
      <c r="T34" s="5" t="s">
        <v>33</v>
      </c>
      <c r="U34" s="5" t="s">
        <v>34</v>
      </c>
      <c r="V34" s="7" t="str">
        <f>VLOOKUP(N34,[2]Wypowiedzenia!$B$2:$D$99,2,FALSE)</f>
        <v>1 miesiąc</v>
      </c>
      <c r="W34" s="6" t="str">
        <f>VLOOKUP(N34,[2]Wypowiedzenia!$B$2:$D$99,3,FALSE)</f>
        <v>koniec miesiąca kalendarzowego</v>
      </c>
      <c r="X34" s="6" t="s">
        <v>32</v>
      </c>
      <c r="Y34" s="9">
        <v>44013</v>
      </c>
      <c r="Z34" s="9">
        <v>44561</v>
      </c>
      <c r="AA34" s="5" t="s">
        <v>35</v>
      </c>
      <c r="AB34" s="10"/>
    </row>
    <row r="35" spans="2:28" ht="30" x14ac:dyDescent="0.25">
      <c r="B35" s="1">
        <v>35</v>
      </c>
      <c r="C35" s="5" t="s">
        <v>24</v>
      </c>
      <c r="D35" s="5" t="s">
        <v>25</v>
      </c>
      <c r="E35" s="5" t="s">
        <v>26</v>
      </c>
      <c r="F35" s="5" t="s">
        <v>27</v>
      </c>
      <c r="G35" s="5" t="s">
        <v>28</v>
      </c>
      <c r="H35" s="5">
        <v>9581370512</v>
      </c>
      <c r="I35" s="6" t="s">
        <v>102</v>
      </c>
      <c r="J35" s="7" t="str">
        <f>VLOOKUP(O35,[1]Arkusz2!$B$2:$G$87,4,FALSE)</f>
        <v>Plac Konstytucji</v>
      </c>
      <c r="K35" s="7" t="str">
        <f>VLOOKUP($O35,[1]Arkusz2!$B$2:$G$87,5,FALSE)</f>
        <v>-</v>
      </c>
      <c r="L35" s="7" t="str">
        <f>VLOOKUP($O35,[1]Arkusz2!$B$2:$G$87,6,FALSE)</f>
        <v>81-155</v>
      </c>
      <c r="M35" s="7" t="str">
        <f>VLOOKUP($O35,[1]Arkusz2!$B$2:$G$87,3,FALSE)</f>
        <v>Gdynia</v>
      </c>
      <c r="N35" s="7" t="s">
        <v>103</v>
      </c>
      <c r="O35" s="7">
        <v>150811002</v>
      </c>
      <c r="P35" s="7" t="s">
        <v>41</v>
      </c>
      <c r="Q35" s="8">
        <f>VLOOKUP(N35,'[1]Wolumeny przetarg'!$C$2:$F$107,3,FALSE)</f>
        <v>9930</v>
      </c>
      <c r="R35" s="8">
        <f>VLOOKUP(N35,'[1]Wolumeny przetarg'!$C$2:$F$107,4,FALSE)</f>
        <v>0</v>
      </c>
      <c r="S35" s="7" t="s">
        <v>32</v>
      </c>
      <c r="T35" s="5" t="s">
        <v>33</v>
      </c>
      <c r="U35" s="5" t="s">
        <v>34</v>
      </c>
      <c r="V35" s="7" t="str">
        <f>VLOOKUP(N35,[2]Wypowiedzenia!$B$2:$D$99,2,FALSE)</f>
        <v>1 miesiąc</v>
      </c>
      <c r="W35" s="6" t="str">
        <f>VLOOKUP(N35,[2]Wypowiedzenia!$B$2:$D$99,3,FALSE)</f>
        <v>koniec miesiąca kalendarzowego</v>
      </c>
      <c r="X35" s="6" t="s">
        <v>32</v>
      </c>
      <c r="Y35" s="9">
        <v>44013</v>
      </c>
      <c r="Z35" s="9">
        <v>44561</v>
      </c>
      <c r="AA35" s="5" t="s">
        <v>35</v>
      </c>
      <c r="AB35" s="10"/>
    </row>
    <row r="36" spans="2:28" ht="30" x14ac:dyDescent="0.25">
      <c r="B36" s="1">
        <v>36</v>
      </c>
      <c r="C36" s="5" t="s">
        <v>24</v>
      </c>
      <c r="D36" s="5" t="s">
        <v>25</v>
      </c>
      <c r="E36" s="5" t="s">
        <v>26</v>
      </c>
      <c r="F36" s="5" t="s">
        <v>27</v>
      </c>
      <c r="G36" s="5" t="s">
        <v>28</v>
      </c>
      <c r="H36" s="5">
        <v>9581370512</v>
      </c>
      <c r="I36" s="6" t="s">
        <v>104</v>
      </c>
      <c r="J36" s="7" t="str">
        <f>VLOOKUP(O36,[1]Arkusz2!$B$2:$G$87,4,FALSE)</f>
        <v>-</v>
      </c>
      <c r="K36" s="7" t="str">
        <f>VLOOKUP($O36,[1]Arkusz2!$B$2:$G$87,5,FALSE)</f>
        <v>-</v>
      </c>
      <c r="L36" s="7" t="str">
        <f>VLOOKUP($O36,[1]Arkusz2!$B$2:$G$87,6,FALSE)</f>
        <v>81-155</v>
      </c>
      <c r="M36" s="7" t="str">
        <f>VLOOKUP($O36,[1]Arkusz2!$B$2:$G$87,3,FALSE)</f>
        <v>Gdynia</v>
      </c>
      <c r="N36" s="7" t="s">
        <v>105</v>
      </c>
      <c r="O36" s="7">
        <v>150811005</v>
      </c>
      <c r="P36" s="7" t="s">
        <v>41</v>
      </c>
      <c r="Q36" s="8">
        <f>VLOOKUP(N36,'[1]Wolumeny przetarg'!$C$2:$F$107,3,FALSE)</f>
        <v>25517</v>
      </c>
      <c r="R36" s="8">
        <f>VLOOKUP(N36,'[1]Wolumeny przetarg'!$C$2:$F$107,4,FALSE)</f>
        <v>0</v>
      </c>
      <c r="S36" s="7" t="s">
        <v>32</v>
      </c>
      <c r="T36" s="5" t="s">
        <v>33</v>
      </c>
      <c r="U36" s="5" t="s">
        <v>34</v>
      </c>
      <c r="V36" s="7" t="str">
        <f>VLOOKUP(N36,[2]Wypowiedzenia!$B$2:$D$99,2,FALSE)</f>
        <v>1 miesiąc</v>
      </c>
      <c r="W36" s="6" t="str">
        <f>VLOOKUP(N36,[2]Wypowiedzenia!$B$2:$D$99,3,FALSE)</f>
        <v>koniec miesiąca kalendarzowego</v>
      </c>
      <c r="X36" s="6" t="s">
        <v>32</v>
      </c>
      <c r="Y36" s="9">
        <v>44013</v>
      </c>
      <c r="Z36" s="9">
        <v>44561</v>
      </c>
      <c r="AA36" s="5" t="s">
        <v>35</v>
      </c>
      <c r="AB36" s="10"/>
    </row>
    <row r="37" spans="2:28" ht="30" x14ac:dyDescent="0.25">
      <c r="B37" s="1">
        <v>37</v>
      </c>
      <c r="C37" s="5" t="s">
        <v>24</v>
      </c>
      <c r="D37" s="5" t="s">
        <v>25</v>
      </c>
      <c r="E37" s="5" t="s">
        <v>26</v>
      </c>
      <c r="F37" s="5" t="s">
        <v>27</v>
      </c>
      <c r="G37" s="5" t="s">
        <v>28</v>
      </c>
      <c r="H37" s="5">
        <v>9581370512</v>
      </c>
      <c r="I37" s="6" t="s">
        <v>106</v>
      </c>
      <c r="J37" s="7" t="str">
        <f>VLOOKUP(O37,[1]Arkusz2!$B$2:$G$87,4,FALSE)</f>
        <v>-</v>
      </c>
      <c r="K37" s="7" t="str">
        <f>VLOOKUP($O37,[1]Arkusz2!$B$2:$G$87,5,FALSE)</f>
        <v>-</v>
      </c>
      <c r="L37" s="7" t="str">
        <f>VLOOKUP($O37,[1]Arkusz2!$B$2:$G$87,6,FALSE)</f>
        <v>81-155</v>
      </c>
      <c r="M37" s="7" t="str">
        <f>VLOOKUP($O37,[1]Arkusz2!$B$2:$G$87,3,FALSE)</f>
        <v>Gdynia</v>
      </c>
      <c r="N37" s="7" t="s">
        <v>107</v>
      </c>
      <c r="O37" s="7">
        <v>150811006</v>
      </c>
      <c r="P37" s="7" t="s">
        <v>41</v>
      </c>
      <c r="Q37" s="8">
        <f>VLOOKUP(N37,'[1]Wolumeny przetarg'!$C$2:$F$107,3,FALSE)</f>
        <v>88307</v>
      </c>
      <c r="R37" s="8">
        <f>VLOOKUP(N37,'[1]Wolumeny przetarg'!$C$2:$F$107,4,FALSE)</f>
        <v>0</v>
      </c>
      <c r="S37" s="7" t="s">
        <v>32</v>
      </c>
      <c r="T37" s="5" t="s">
        <v>33</v>
      </c>
      <c r="U37" s="5" t="s">
        <v>34</v>
      </c>
      <c r="V37" s="7" t="str">
        <f>VLOOKUP(N37,[2]Wypowiedzenia!$B$2:$D$99,2,FALSE)</f>
        <v>1 miesiąc</v>
      </c>
      <c r="W37" s="6" t="str">
        <f>VLOOKUP(N37,[2]Wypowiedzenia!$B$2:$D$99,3,FALSE)</f>
        <v>koniec miesiąca kalendarzowego</v>
      </c>
      <c r="X37" s="6" t="s">
        <v>32</v>
      </c>
      <c r="Y37" s="9">
        <v>44013</v>
      </c>
      <c r="Z37" s="9">
        <v>44561</v>
      </c>
      <c r="AA37" s="5" t="s">
        <v>35</v>
      </c>
      <c r="AB37" s="10"/>
    </row>
    <row r="38" spans="2:28" ht="30" x14ac:dyDescent="0.25">
      <c r="B38" s="1">
        <v>38</v>
      </c>
      <c r="C38" s="5" t="s">
        <v>24</v>
      </c>
      <c r="D38" s="5" t="s">
        <v>25</v>
      </c>
      <c r="E38" s="5" t="s">
        <v>26</v>
      </c>
      <c r="F38" s="5" t="s">
        <v>27</v>
      </c>
      <c r="G38" s="5" t="s">
        <v>28</v>
      </c>
      <c r="H38" s="5">
        <v>9581370512</v>
      </c>
      <c r="I38" s="6" t="s">
        <v>108</v>
      </c>
      <c r="J38" s="7" t="str">
        <f>VLOOKUP(O38,[1]Arkusz2!$B$2:$G$87,4,FALSE)</f>
        <v>Stryjska</v>
      </c>
      <c r="K38" s="7" t="str">
        <f>VLOOKUP($O38,[1]Arkusz2!$B$2:$G$87,5,FALSE)</f>
        <v>-</v>
      </c>
      <c r="L38" s="7" t="str">
        <f>VLOOKUP($O38,[1]Arkusz2!$B$2:$G$87,6,FALSE)</f>
        <v>81-155</v>
      </c>
      <c r="M38" s="7" t="str">
        <f>VLOOKUP($O38,[1]Arkusz2!$B$2:$G$87,3,FALSE)</f>
        <v>Gdynia</v>
      </c>
      <c r="N38" s="7" t="s">
        <v>109</v>
      </c>
      <c r="O38" s="7">
        <v>150811007</v>
      </c>
      <c r="P38" s="7" t="s">
        <v>41</v>
      </c>
      <c r="Q38" s="8">
        <f>VLOOKUP(N38,'[1]Wolumeny przetarg'!$C$2:$F$107,3,FALSE)</f>
        <v>42201</v>
      </c>
      <c r="R38" s="8">
        <f>VLOOKUP(N38,'[1]Wolumeny przetarg'!$C$2:$F$107,4,FALSE)</f>
        <v>0</v>
      </c>
      <c r="S38" s="7" t="s">
        <v>32</v>
      </c>
      <c r="T38" s="5" t="s">
        <v>33</v>
      </c>
      <c r="U38" s="5" t="s">
        <v>34</v>
      </c>
      <c r="V38" s="7" t="str">
        <f>VLOOKUP(N38,[2]Wypowiedzenia!$B$2:$D$99,2,FALSE)</f>
        <v>1 miesiąc</v>
      </c>
      <c r="W38" s="6" t="str">
        <f>VLOOKUP(N38,[2]Wypowiedzenia!$B$2:$D$99,3,FALSE)</f>
        <v>koniec miesiąca kalendarzowego</v>
      </c>
      <c r="X38" s="6" t="s">
        <v>32</v>
      </c>
      <c r="Y38" s="9">
        <v>44013</v>
      </c>
      <c r="Z38" s="9">
        <v>44561</v>
      </c>
      <c r="AA38" s="5" t="s">
        <v>35</v>
      </c>
      <c r="AB38" s="10"/>
    </row>
    <row r="39" spans="2:28" ht="30" x14ac:dyDescent="0.25">
      <c r="B39" s="1">
        <v>39</v>
      </c>
      <c r="C39" s="5" t="s">
        <v>24</v>
      </c>
      <c r="D39" s="5" t="s">
        <v>25</v>
      </c>
      <c r="E39" s="5" t="s">
        <v>26</v>
      </c>
      <c r="F39" s="5" t="s">
        <v>27</v>
      </c>
      <c r="G39" s="5" t="s">
        <v>28</v>
      </c>
      <c r="H39" s="5">
        <v>9581370512</v>
      </c>
      <c r="I39" s="6" t="s">
        <v>110</v>
      </c>
      <c r="J39" s="7" t="str">
        <f>VLOOKUP(O39,[1]Arkusz2!$B$2:$G$87,4,FALSE)</f>
        <v>-</v>
      </c>
      <c r="K39" s="7" t="str">
        <f>VLOOKUP($O39,[1]Arkusz2!$B$2:$G$87,5,FALSE)</f>
        <v>-</v>
      </c>
      <c r="L39" s="7" t="str">
        <f>VLOOKUP($O39,[1]Arkusz2!$B$2:$G$87,6,FALSE)</f>
        <v>81-155</v>
      </c>
      <c r="M39" s="7" t="str">
        <f>VLOOKUP($O39,[1]Arkusz2!$B$2:$G$87,3,FALSE)</f>
        <v>Gdynia</v>
      </c>
      <c r="N39" s="7" t="s">
        <v>111</v>
      </c>
      <c r="O39" s="7">
        <v>150811072</v>
      </c>
      <c r="P39" s="7" t="s">
        <v>41</v>
      </c>
      <c r="Q39" s="8">
        <f>VLOOKUP(N39,'[1]Wolumeny przetarg'!$C$2:$F$107,3,FALSE)</f>
        <v>0</v>
      </c>
      <c r="R39" s="8">
        <f>VLOOKUP(N39,'[1]Wolumeny przetarg'!$C$2:$F$107,4,FALSE)</f>
        <v>0</v>
      </c>
      <c r="S39" s="7" t="s">
        <v>32</v>
      </c>
      <c r="T39" s="5" t="s">
        <v>33</v>
      </c>
      <c r="U39" s="5" t="s">
        <v>34</v>
      </c>
      <c r="V39" s="7" t="str">
        <f>VLOOKUP(N39,[2]Wypowiedzenia!$B$2:$D$99,2,FALSE)</f>
        <v>1 miesiąc</v>
      </c>
      <c r="W39" s="6" t="str">
        <f>VLOOKUP(N39,[2]Wypowiedzenia!$B$2:$D$99,3,FALSE)</f>
        <v>koniec miesiąca kalendarzowego</v>
      </c>
      <c r="X39" s="6" t="s">
        <v>32</v>
      </c>
      <c r="Y39" s="9">
        <v>44013</v>
      </c>
      <c r="Z39" s="9">
        <v>44561</v>
      </c>
      <c r="AA39" s="5" t="s">
        <v>35</v>
      </c>
      <c r="AB39" s="10"/>
    </row>
    <row r="40" spans="2:28" ht="30" x14ac:dyDescent="0.25">
      <c r="B40" s="1">
        <v>40</v>
      </c>
      <c r="C40" s="5" t="s">
        <v>24</v>
      </c>
      <c r="D40" s="5" t="s">
        <v>25</v>
      </c>
      <c r="E40" s="5" t="s">
        <v>26</v>
      </c>
      <c r="F40" s="5" t="s">
        <v>27</v>
      </c>
      <c r="G40" s="5" t="s">
        <v>28</v>
      </c>
      <c r="H40" s="5">
        <v>9581370512</v>
      </c>
      <c r="I40" s="6" t="s">
        <v>112</v>
      </c>
      <c r="J40" s="7" t="str">
        <f>VLOOKUP(O40,[1]Arkusz2!$B$2:$G$87,4,FALSE)</f>
        <v>-</v>
      </c>
      <c r="K40" s="7" t="str">
        <f>VLOOKUP($O40,[1]Arkusz2!$B$2:$G$87,5,FALSE)</f>
        <v>-</v>
      </c>
      <c r="L40" s="7" t="str">
        <f>VLOOKUP($O40,[1]Arkusz2!$B$2:$G$87,6,FALSE)</f>
        <v>81-155</v>
      </c>
      <c r="M40" s="7" t="str">
        <f>VLOOKUP($O40,[1]Arkusz2!$B$2:$G$87,3,FALSE)</f>
        <v>Gdynia</v>
      </c>
      <c r="N40" s="7" t="s">
        <v>113</v>
      </c>
      <c r="O40" s="7">
        <v>150811073</v>
      </c>
      <c r="P40" s="7" t="s">
        <v>41</v>
      </c>
      <c r="Q40" s="8">
        <f>VLOOKUP(N40,'[1]Wolumeny przetarg'!$C$2:$F$107,3,FALSE)</f>
        <v>28266</v>
      </c>
      <c r="R40" s="8">
        <f>VLOOKUP(N40,'[1]Wolumeny przetarg'!$C$2:$F$107,4,FALSE)</f>
        <v>0</v>
      </c>
      <c r="S40" s="7" t="s">
        <v>32</v>
      </c>
      <c r="T40" s="5" t="s">
        <v>33</v>
      </c>
      <c r="U40" s="5" t="s">
        <v>34</v>
      </c>
      <c r="V40" s="7" t="str">
        <f>VLOOKUP(N40,[2]Wypowiedzenia!$B$2:$D$99,2,FALSE)</f>
        <v>1 miesiąc</v>
      </c>
      <c r="W40" s="6" t="str">
        <f>VLOOKUP(N40,[2]Wypowiedzenia!$B$2:$D$99,3,FALSE)</f>
        <v>koniec miesiąca kalendarzowego</v>
      </c>
      <c r="X40" s="6" t="s">
        <v>32</v>
      </c>
      <c r="Y40" s="9">
        <v>44013</v>
      </c>
      <c r="Z40" s="9">
        <v>44561</v>
      </c>
      <c r="AA40" s="5" t="s">
        <v>35</v>
      </c>
      <c r="AB40" s="10"/>
    </row>
    <row r="41" spans="2:28" ht="30" x14ac:dyDescent="0.25">
      <c r="B41" s="1">
        <v>41</v>
      </c>
      <c r="C41" s="5" t="s">
        <v>24</v>
      </c>
      <c r="D41" s="5" t="s">
        <v>25</v>
      </c>
      <c r="E41" s="5" t="s">
        <v>26</v>
      </c>
      <c r="F41" s="5" t="s">
        <v>27</v>
      </c>
      <c r="G41" s="5" t="s">
        <v>28</v>
      </c>
      <c r="H41" s="5">
        <v>9581370512</v>
      </c>
      <c r="I41" s="6" t="s">
        <v>114</v>
      </c>
      <c r="J41" s="7" t="str">
        <f>VLOOKUP(O41,[1]Arkusz2!$B$2:$G$87,4,FALSE)</f>
        <v>-</v>
      </c>
      <c r="K41" s="7" t="str">
        <f>VLOOKUP($O41,[1]Arkusz2!$B$2:$G$87,5,FALSE)</f>
        <v>-</v>
      </c>
      <c r="L41" s="7" t="str">
        <f>VLOOKUP($O41,[1]Arkusz2!$B$2:$G$87,6,FALSE)</f>
        <v>84-200</v>
      </c>
      <c r="M41" s="7" t="str">
        <f>VLOOKUP($O41,[1]Arkusz2!$B$2:$G$87,3,FALSE)</f>
        <v>Wejherowo</v>
      </c>
      <c r="N41" s="7" t="s">
        <v>115</v>
      </c>
      <c r="O41" s="7">
        <v>150811105</v>
      </c>
      <c r="P41" s="7" t="s">
        <v>41</v>
      </c>
      <c r="Q41" s="8">
        <f>VLOOKUP(N41,'[1]Wolumeny przetarg'!$C$2:$F$107,3,FALSE)</f>
        <v>182</v>
      </c>
      <c r="R41" s="8">
        <f>VLOOKUP(N41,'[1]Wolumeny przetarg'!$C$2:$F$107,4,FALSE)</f>
        <v>0</v>
      </c>
      <c r="S41" s="7" t="s">
        <v>32</v>
      </c>
      <c r="T41" s="5" t="s">
        <v>33</v>
      </c>
      <c r="U41" s="5" t="s">
        <v>34</v>
      </c>
      <c r="V41" s="7" t="str">
        <f>VLOOKUP(N41,[2]Wypowiedzenia!$B$2:$D$99,2,FALSE)</f>
        <v>1 miesiąc</v>
      </c>
      <c r="W41" s="6" t="str">
        <f>VLOOKUP(N41,[2]Wypowiedzenia!$B$2:$D$99,3,FALSE)</f>
        <v>koniec miesiąca kalendarzowego</v>
      </c>
      <c r="X41" s="6" t="s">
        <v>32</v>
      </c>
      <c r="Y41" s="9">
        <v>44013</v>
      </c>
      <c r="Z41" s="9">
        <v>44561</v>
      </c>
      <c r="AA41" s="5" t="s">
        <v>35</v>
      </c>
      <c r="AB41" s="10"/>
    </row>
    <row r="42" spans="2:28" ht="30" x14ac:dyDescent="0.25">
      <c r="B42" s="1">
        <v>42</v>
      </c>
      <c r="C42" s="5" t="s">
        <v>24</v>
      </c>
      <c r="D42" s="5" t="s">
        <v>25</v>
      </c>
      <c r="E42" s="5" t="s">
        <v>26</v>
      </c>
      <c r="F42" s="5" t="s">
        <v>27</v>
      </c>
      <c r="G42" s="5" t="s">
        <v>28</v>
      </c>
      <c r="H42" s="5">
        <v>9581370512</v>
      </c>
      <c r="I42" s="6" t="s">
        <v>116</v>
      </c>
      <c r="J42" s="7" t="str">
        <f>VLOOKUP(O42,[1]Arkusz2!$B$2:$G$87,4,FALSE)</f>
        <v>-</v>
      </c>
      <c r="K42" s="7" t="str">
        <f>VLOOKUP($O42,[1]Arkusz2!$B$2:$G$87,5,FALSE)</f>
        <v>-</v>
      </c>
      <c r="L42" s="7" t="str">
        <f>VLOOKUP($O42,[1]Arkusz2!$B$2:$G$87,6,FALSE)</f>
        <v>81-220</v>
      </c>
      <c r="M42" s="7" t="str">
        <f>VLOOKUP($O42,[1]Arkusz2!$B$2:$G$87,3,FALSE)</f>
        <v>Gdynia</v>
      </c>
      <c r="N42" s="7" t="s">
        <v>117</v>
      </c>
      <c r="O42" s="7">
        <v>150812011</v>
      </c>
      <c r="P42" s="7" t="s">
        <v>41</v>
      </c>
      <c r="Q42" s="8">
        <f>VLOOKUP(N42,'[1]Wolumeny przetarg'!$C$2:$F$107,3,FALSE)</f>
        <v>3158</v>
      </c>
      <c r="R42" s="8">
        <f>VLOOKUP(N42,'[1]Wolumeny przetarg'!$C$2:$F$107,4,FALSE)</f>
        <v>0</v>
      </c>
      <c r="S42" s="7" t="s">
        <v>32</v>
      </c>
      <c r="T42" s="5" t="s">
        <v>33</v>
      </c>
      <c r="U42" s="5" t="s">
        <v>34</v>
      </c>
      <c r="V42" s="7" t="str">
        <f>VLOOKUP(N42,[2]Wypowiedzenia!$B$2:$D$99,2,FALSE)</f>
        <v>1 miesiąc</v>
      </c>
      <c r="W42" s="6" t="str">
        <f>VLOOKUP(N42,[2]Wypowiedzenia!$B$2:$D$99,3,FALSE)</f>
        <v>koniec miesiąca kalendarzowego</v>
      </c>
      <c r="X42" s="6" t="s">
        <v>32</v>
      </c>
      <c r="Y42" s="9">
        <v>44013</v>
      </c>
      <c r="Z42" s="9">
        <v>44561</v>
      </c>
      <c r="AA42" s="5" t="s">
        <v>35</v>
      </c>
      <c r="AB42" s="10"/>
    </row>
    <row r="43" spans="2:28" ht="30" x14ac:dyDescent="0.25">
      <c r="B43" s="1">
        <v>43</v>
      </c>
      <c r="C43" s="5" t="s">
        <v>24</v>
      </c>
      <c r="D43" s="5" t="s">
        <v>25</v>
      </c>
      <c r="E43" s="5" t="s">
        <v>26</v>
      </c>
      <c r="F43" s="5" t="s">
        <v>27</v>
      </c>
      <c r="G43" s="5" t="s">
        <v>28</v>
      </c>
      <c r="H43" s="5">
        <v>9581370512</v>
      </c>
      <c r="I43" s="6" t="s">
        <v>118</v>
      </c>
      <c r="J43" s="7" t="str">
        <f>VLOOKUP(O43,[1]Arkusz2!$B$2:$G$87,4,FALSE)</f>
        <v>-</v>
      </c>
      <c r="K43" s="7" t="str">
        <f>VLOOKUP($O43,[1]Arkusz2!$B$2:$G$87,5,FALSE)</f>
        <v>-</v>
      </c>
      <c r="L43" s="7" t="str">
        <f>VLOOKUP($O43,[1]Arkusz2!$B$2:$G$87,6,FALSE)</f>
        <v>81-220</v>
      </c>
      <c r="M43" s="7" t="str">
        <f>VLOOKUP($O43,[1]Arkusz2!$B$2:$G$87,3,FALSE)</f>
        <v>Gdynia</v>
      </c>
      <c r="N43" s="7" t="s">
        <v>119</v>
      </c>
      <c r="O43" s="7">
        <v>150812017</v>
      </c>
      <c r="P43" s="7" t="s">
        <v>41</v>
      </c>
      <c r="Q43" s="8">
        <f>VLOOKUP(N43,'[1]Wolumeny przetarg'!$C$2:$F$107,3,FALSE)</f>
        <v>71147</v>
      </c>
      <c r="R43" s="8">
        <f>VLOOKUP(N43,'[1]Wolumeny przetarg'!$C$2:$F$107,4,FALSE)</f>
        <v>0</v>
      </c>
      <c r="S43" s="7" t="s">
        <v>32</v>
      </c>
      <c r="T43" s="5" t="s">
        <v>33</v>
      </c>
      <c r="U43" s="5" t="s">
        <v>34</v>
      </c>
      <c r="V43" s="7" t="str">
        <f>VLOOKUP(N43,[2]Wypowiedzenia!$B$2:$D$99,2,FALSE)</f>
        <v>1 miesiąc</v>
      </c>
      <c r="W43" s="6" t="str">
        <f>VLOOKUP(N43,[2]Wypowiedzenia!$B$2:$D$99,3,FALSE)</f>
        <v>koniec miesiąca kalendarzowego</v>
      </c>
      <c r="X43" s="6" t="s">
        <v>32</v>
      </c>
      <c r="Y43" s="9">
        <v>44013</v>
      </c>
      <c r="Z43" s="9">
        <v>44561</v>
      </c>
      <c r="AA43" s="5" t="s">
        <v>35</v>
      </c>
      <c r="AB43" s="10"/>
    </row>
    <row r="44" spans="2:28" ht="30" x14ac:dyDescent="0.25">
      <c r="B44" s="1">
        <v>44</v>
      </c>
      <c r="C44" s="5" t="s">
        <v>24</v>
      </c>
      <c r="D44" s="5" t="s">
        <v>25</v>
      </c>
      <c r="E44" s="5" t="s">
        <v>26</v>
      </c>
      <c r="F44" s="5" t="s">
        <v>27</v>
      </c>
      <c r="G44" s="5" t="s">
        <v>28</v>
      </c>
      <c r="H44" s="5">
        <v>9581370512</v>
      </c>
      <c r="I44" s="6" t="s">
        <v>120</v>
      </c>
      <c r="J44" s="7" t="str">
        <f>VLOOKUP(O44,[1]Arkusz2!$B$2:$G$87,4,FALSE)</f>
        <v>-</v>
      </c>
      <c r="K44" s="7" t="str">
        <f>VLOOKUP($O44,[1]Arkusz2!$B$2:$G$87,5,FALSE)</f>
        <v>-</v>
      </c>
      <c r="L44" s="7" t="str">
        <f>VLOOKUP($O44,[1]Arkusz2!$B$2:$G$87,6,FALSE)</f>
        <v>81-220</v>
      </c>
      <c r="M44" s="7" t="str">
        <f>VLOOKUP($O44,[1]Arkusz2!$B$2:$G$87,3,FALSE)</f>
        <v>Gdynia</v>
      </c>
      <c r="N44" s="7" t="s">
        <v>121</v>
      </c>
      <c r="O44" s="7">
        <v>150812025</v>
      </c>
      <c r="P44" s="7" t="s">
        <v>41</v>
      </c>
      <c r="Q44" s="8">
        <f>VLOOKUP(N44,'[1]Wolumeny przetarg'!$C$2:$F$107,3,FALSE)</f>
        <v>18947</v>
      </c>
      <c r="R44" s="8">
        <f>VLOOKUP(N44,'[1]Wolumeny przetarg'!$C$2:$F$107,4,FALSE)</f>
        <v>0</v>
      </c>
      <c r="S44" s="7" t="s">
        <v>32</v>
      </c>
      <c r="T44" s="5" t="s">
        <v>33</v>
      </c>
      <c r="U44" s="5" t="s">
        <v>34</v>
      </c>
      <c r="V44" s="7" t="str">
        <f>VLOOKUP(N44,[2]Wypowiedzenia!$B$2:$D$99,2,FALSE)</f>
        <v>1 miesiąc</v>
      </c>
      <c r="W44" s="6" t="str">
        <f>VLOOKUP(N44,[2]Wypowiedzenia!$B$2:$D$99,3,FALSE)</f>
        <v>koniec miesiąca kalendarzowego</v>
      </c>
      <c r="X44" s="6" t="s">
        <v>32</v>
      </c>
      <c r="Y44" s="9">
        <v>44013</v>
      </c>
      <c r="Z44" s="9">
        <v>44561</v>
      </c>
      <c r="AA44" s="5" t="s">
        <v>35</v>
      </c>
      <c r="AB44" s="10"/>
    </row>
    <row r="45" spans="2:28" ht="30" x14ac:dyDescent="0.25">
      <c r="B45" s="1">
        <v>45</v>
      </c>
      <c r="C45" s="5" t="s">
        <v>24</v>
      </c>
      <c r="D45" s="5" t="s">
        <v>25</v>
      </c>
      <c r="E45" s="5" t="s">
        <v>26</v>
      </c>
      <c r="F45" s="5" t="s">
        <v>27</v>
      </c>
      <c r="G45" s="5" t="s">
        <v>28</v>
      </c>
      <c r="H45" s="5">
        <v>9581370512</v>
      </c>
      <c r="I45" s="6" t="s">
        <v>122</v>
      </c>
      <c r="J45" s="7" t="str">
        <f>VLOOKUP(O45,[1]Arkusz2!$B$2:$G$87,4,FALSE)</f>
        <v>-</v>
      </c>
      <c r="K45" s="7" t="str">
        <f>VLOOKUP($O45,[1]Arkusz2!$B$2:$G$87,5,FALSE)</f>
        <v>-</v>
      </c>
      <c r="L45" s="7" t="str">
        <f>VLOOKUP($O45,[1]Arkusz2!$B$2:$G$87,6,FALSE)</f>
        <v>84-230</v>
      </c>
      <c r="M45" s="7" t="str">
        <f>VLOOKUP($O45,[1]Arkusz2!$B$2:$G$87,3,FALSE)</f>
        <v>Rumia</v>
      </c>
      <c r="N45" s="7" t="s">
        <v>123</v>
      </c>
      <c r="O45" s="7">
        <v>150813133</v>
      </c>
      <c r="P45" s="7" t="s">
        <v>41</v>
      </c>
      <c r="Q45" s="8">
        <f>VLOOKUP(N45,'[1]Wolumeny przetarg'!$C$2:$F$107,3,FALSE)</f>
        <v>38</v>
      </c>
      <c r="R45" s="8">
        <f>VLOOKUP(N45,'[1]Wolumeny przetarg'!$C$2:$F$107,4,FALSE)</f>
        <v>0</v>
      </c>
      <c r="S45" s="7" t="s">
        <v>32</v>
      </c>
      <c r="T45" s="5" t="s">
        <v>33</v>
      </c>
      <c r="U45" s="5" t="s">
        <v>34</v>
      </c>
      <c r="V45" s="7" t="str">
        <f>VLOOKUP(N45,[2]Wypowiedzenia!$B$2:$D$99,2,FALSE)</f>
        <v>1 miesiąc</v>
      </c>
      <c r="W45" s="6" t="str">
        <f>VLOOKUP(N45,[2]Wypowiedzenia!$B$2:$D$99,3,FALSE)</f>
        <v>koniec miesiąca kalendarzowego</v>
      </c>
      <c r="X45" s="6" t="s">
        <v>32</v>
      </c>
      <c r="Y45" s="9">
        <v>44013</v>
      </c>
      <c r="Z45" s="9">
        <v>44561</v>
      </c>
      <c r="AA45" s="5" t="s">
        <v>35</v>
      </c>
      <c r="AB45" s="10"/>
    </row>
    <row r="46" spans="2:28" ht="30" x14ac:dyDescent="0.25">
      <c r="B46" s="1">
        <v>46</v>
      </c>
      <c r="C46" s="5" t="s">
        <v>24</v>
      </c>
      <c r="D46" s="5" t="s">
        <v>25</v>
      </c>
      <c r="E46" s="5" t="s">
        <v>26</v>
      </c>
      <c r="F46" s="5" t="s">
        <v>27</v>
      </c>
      <c r="G46" s="5" t="s">
        <v>28</v>
      </c>
      <c r="H46" s="5">
        <v>9581370512</v>
      </c>
      <c r="I46" s="6" t="s">
        <v>124</v>
      </c>
      <c r="J46" s="7" t="str">
        <f>VLOOKUP(O46,[1]Arkusz2!$B$2:$G$87,4,FALSE)</f>
        <v>-</v>
      </c>
      <c r="K46" s="7" t="str">
        <f>VLOOKUP($O46,[1]Arkusz2!$B$2:$G$87,5,FALSE)</f>
        <v>-</v>
      </c>
      <c r="L46" s="7" t="str">
        <f>VLOOKUP($O46,[1]Arkusz2!$B$2:$G$87,6,FALSE)</f>
        <v>81-155</v>
      </c>
      <c r="M46" s="7" t="str">
        <f>VLOOKUP($O46,[1]Arkusz2!$B$2:$G$87,3,FALSE)</f>
        <v>Gdynia</v>
      </c>
      <c r="N46" s="7" t="s">
        <v>125</v>
      </c>
      <c r="O46" s="7">
        <v>150814002</v>
      </c>
      <c r="P46" s="7" t="s">
        <v>41</v>
      </c>
      <c r="Q46" s="8">
        <f>VLOOKUP(N46,'[1]Wolumeny przetarg'!$C$2:$F$107,3,FALSE)</f>
        <v>25602</v>
      </c>
      <c r="R46" s="8">
        <f>VLOOKUP(N46,'[1]Wolumeny przetarg'!$C$2:$F$107,4,FALSE)</f>
        <v>0</v>
      </c>
      <c r="S46" s="7" t="s">
        <v>32</v>
      </c>
      <c r="T46" s="5" t="s">
        <v>33</v>
      </c>
      <c r="U46" s="5" t="s">
        <v>34</v>
      </c>
      <c r="V46" s="7" t="str">
        <f>VLOOKUP(N46,[2]Wypowiedzenia!$B$2:$D$99,2,FALSE)</f>
        <v>1 miesiąc</v>
      </c>
      <c r="W46" s="6" t="str">
        <f>VLOOKUP(N46,[2]Wypowiedzenia!$B$2:$D$99,3,FALSE)</f>
        <v>koniec miesiąca kalendarzowego</v>
      </c>
      <c r="X46" s="6" t="s">
        <v>32</v>
      </c>
      <c r="Y46" s="9">
        <v>44013</v>
      </c>
      <c r="Z46" s="9">
        <v>44561</v>
      </c>
      <c r="AA46" s="5" t="s">
        <v>35</v>
      </c>
      <c r="AB46" s="10"/>
    </row>
    <row r="47" spans="2:28" ht="30" x14ac:dyDescent="0.25">
      <c r="B47" s="1">
        <v>47</v>
      </c>
      <c r="C47" s="5" t="s">
        <v>24</v>
      </c>
      <c r="D47" s="5" t="s">
        <v>25</v>
      </c>
      <c r="E47" s="5" t="s">
        <v>26</v>
      </c>
      <c r="F47" s="5" t="s">
        <v>27</v>
      </c>
      <c r="G47" s="5" t="s">
        <v>28</v>
      </c>
      <c r="H47" s="5">
        <v>9581370512</v>
      </c>
      <c r="I47" s="6" t="s">
        <v>126</v>
      </c>
      <c r="J47" s="7" t="str">
        <f>VLOOKUP(O47,[1]Arkusz2!$B$2:$G$87,4,FALSE)</f>
        <v>-</v>
      </c>
      <c r="K47" s="7" t="str">
        <f>VLOOKUP($O47,[1]Arkusz2!$B$2:$G$87,5,FALSE)</f>
        <v>-</v>
      </c>
      <c r="L47" s="7" t="str">
        <f>VLOOKUP($O47,[1]Arkusz2!$B$2:$G$87,6,FALSE)</f>
        <v>81-220</v>
      </c>
      <c r="M47" s="7" t="str">
        <f>VLOOKUP($O47,[1]Arkusz2!$B$2:$G$87,3,FALSE)</f>
        <v>Gdynia</v>
      </c>
      <c r="N47" s="7" t="s">
        <v>127</v>
      </c>
      <c r="O47" s="7">
        <v>150815001</v>
      </c>
      <c r="P47" s="7" t="s">
        <v>41</v>
      </c>
      <c r="Q47" s="8">
        <f>VLOOKUP(N47,'[1]Wolumeny przetarg'!$C$2:$F$107,3,FALSE)</f>
        <v>18503</v>
      </c>
      <c r="R47" s="8">
        <f>VLOOKUP(N47,'[1]Wolumeny przetarg'!$C$2:$F$107,4,FALSE)</f>
        <v>0</v>
      </c>
      <c r="S47" s="7" t="s">
        <v>32</v>
      </c>
      <c r="T47" s="5" t="s">
        <v>33</v>
      </c>
      <c r="U47" s="5" t="s">
        <v>34</v>
      </c>
      <c r="V47" s="7" t="str">
        <f>VLOOKUP(N47,[2]Wypowiedzenia!$B$2:$D$99,2,FALSE)</f>
        <v>1 miesiąc</v>
      </c>
      <c r="W47" s="6" t="str">
        <f>VLOOKUP(N47,[2]Wypowiedzenia!$B$2:$D$99,3,FALSE)</f>
        <v>koniec miesiąca kalendarzowego</v>
      </c>
      <c r="X47" s="6" t="s">
        <v>32</v>
      </c>
      <c r="Y47" s="9">
        <v>44013</v>
      </c>
      <c r="Z47" s="9">
        <v>44561</v>
      </c>
      <c r="AA47" s="5" t="s">
        <v>35</v>
      </c>
      <c r="AB47" s="10"/>
    </row>
    <row r="48" spans="2:28" ht="30" x14ac:dyDescent="0.25">
      <c r="B48" s="1">
        <v>48</v>
      </c>
      <c r="C48" s="5" t="s">
        <v>24</v>
      </c>
      <c r="D48" s="5" t="s">
        <v>25</v>
      </c>
      <c r="E48" s="5" t="s">
        <v>26</v>
      </c>
      <c r="F48" s="5" t="s">
        <v>27</v>
      </c>
      <c r="G48" s="5" t="s">
        <v>28</v>
      </c>
      <c r="H48" s="5">
        <v>9581370512</v>
      </c>
      <c r="I48" s="6" t="s">
        <v>128</v>
      </c>
      <c r="J48" s="7" t="str">
        <f>VLOOKUP(O48,[1]Arkusz2!$B$2:$G$87,4,FALSE)</f>
        <v>-</v>
      </c>
      <c r="K48" s="7" t="str">
        <f>VLOOKUP($O48,[1]Arkusz2!$B$2:$G$87,5,FALSE)</f>
        <v>-</v>
      </c>
      <c r="L48" s="7" t="str">
        <f>VLOOKUP($O48,[1]Arkusz2!$B$2:$G$87,6,FALSE)</f>
        <v>81-155</v>
      </c>
      <c r="M48" s="7" t="str">
        <f>VLOOKUP($O48,[1]Arkusz2!$B$2:$G$87,3,FALSE)</f>
        <v>Gdynia</v>
      </c>
      <c r="N48" s="7" t="s">
        <v>129</v>
      </c>
      <c r="O48" s="7">
        <v>150816001</v>
      </c>
      <c r="P48" s="7" t="s">
        <v>31</v>
      </c>
      <c r="Q48" s="8">
        <f>VLOOKUP(N48,'[1]Wolumeny przetarg'!$C$2:$F$107,3,FALSE)</f>
        <v>335127</v>
      </c>
      <c r="R48" s="8">
        <f>VLOOKUP(N48,'[1]Wolumeny przetarg'!$C$2:$F$107,4,FALSE)</f>
        <v>0</v>
      </c>
      <c r="S48" s="7" t="s">
        <v>32</v>
      </c>
      <c r="T48" s="5" t="s">
        <v>33</v>
      </c>
      <c r="U48" s="5" t="s">
        <v>34</v>
      </c>
      <c r="V48" s="7" t="str">
        <f>VLOOKUP(N48,[2]Wypowiedzenia!$B$2:$D$99,2,FALSE)</f>
        <v>1 miesiąc</v>
      </c>
      <c r="W48" s="6" t="str">
        <f>VLOOKUP(N48,[2]Wypowiedzenia!$B$2:$D$99,3,FALSE)</f>
        <v>koniec miesiąca kalendarzowego</v>
      </c>
      <c r="X48" s="6" t="s">
        <v>32</v>
      </c>
      <c r="Y48" s="9">
        <v>44013</v>
      </c>
      <c r="Z48" s="9">
        <v>44561</v>
      </c>
      <c r="AA48" s="5" t="s">
        <v>35</v>
      </c>
      <c r="AB48" s="10"/>
    </row>
    <row r="49" spans="2:28" ht="30" x14ac:dyDescent="0.25">
      <c r="B49" s="1">
        <v>49</v>
      </c>
      <c r="C49" s="5" t="s">
        <v>24</v>
      </c>
      <c r="D49" s="5" t="s">
        <v>25</v>
      </c>
      <c r="E49" s="5" t="s">
        <v>26</v>
      </c>
      <c r="F49" s="5" t="s">
        <v>27</v>
      </c>
      <c r="G49" s="5" t="s">
        <v>28</v>
      </c>
      <c r="H49" s="5">
        <v>9581370512</v>
      </c>
      <c r="I49" s="6" t="s">
        <v>130</v>
      </c>
      <c r="J49" s="7" t="str">
        <f>VLOOKUP(O49,[1]Arkusz2!$B$2:$G$87,4,FALSE)</f>
        <v>-</v>
      </c>
      <c r="K49" s="7" t="str">
        <f>VLOOKUP($O49,[1]Arkusz2!$B$2:$G$87,5,FALSE)</f>
        <v>-</v>
      </c>
      <c r="L49" s="7" t="str">
        <f>VLOOKUP($O49,[1]Arkusz2!$B$2:$G$87,6,FALSE)</f>
        <v>81-002</v>
      </c>
      <c r="M49" s="7" t="str">
        <f>VLOOKUP($O49,[1]Arkusz2!$B$2:$G$87,3,FALSE)</f>
        <v>Gdynia</v>
      </c>
      <c r="N49" s="7" t="s">
        <v>131</v>
      </c>
      <c r="O49" s="7">
        <v>150816002</v>
      </c>
      <c r="P49" s="7" t="s">
        <v>31</v>
      </c>
      <c r="Q49" s="8">
        <f>VLOOKUP(N49,'[1]Wolumeny przetarg'!$C$2:$F$107,3,FALSE)</f>
        <v>216120</v>
      </c>
      <c r="R49" s="8">
        <f>VLOOKUP(N49,'[1]Wolumeny przetarg'!$C$2:$F$107,4,FALSE)</f>
        <v>0</v>
      </c>
      <c r="S49" s="7" t="s">
        <v>32</v>
      </c>
      <c r="T49" s="5" t="s">
        <v>33</v>
      </c>
      <c r="U49" s="5" t="s">
        <v>34</v>
      </c>
      <c r="V49" s="7" t="str">
        <f>VLOOKUP(N49,[2]Wypowiedzenia!$B$2:$D$99,2,FALSE)</f>
        <v>1 miesiąc</v>
      </c>
      <c r="W49" s="6" t="str">
        <f>VLOOKUP(N49,[2]Wypowiedzenia!$B$2:$D$99,3,FALSE)</f>
        <v>koniec miesiąca kalendarzowego</v>
      </c>
      <c r="X49" s="6" t="s">
        <v>32</v>
      </c>
      <c r="Y49" s="9">
        <v>44013</v>
      </c>
      <c r="Z49" s="9">
        <v>44561</v>
      </c>
      <c r="AA49" s="5" t="s">
        <v>35</v>
      </c>
      <c r="AB49" s="10"/>
    </row>
    <row r="50" spans="2:28" ht="30" x14ac:dyDescent="0.25">
      <c r="B50" s="1">
        <v>50</v>
      </c>
      <c r="C50" s="5" t="s">
        <v>24</v>
      </c>
      <c r="D50" s="5" t="s">
        <v>25</v>
      </c>
      <c r="E50" s="5" t="s">
        <v>26</v>
      </c>
      <c r="F50" s="5" t="s">
        <v>27</v>
      </c>
      <c r="G50" s="5" t="s">
        <v>28</v>
      </c>
      <c r="H50" s="5">
        <v>9581370512</v>
      </c>
      <c r="I50" s="6" t="s">
        <v>132</v>
      </c>
      <c r="J50" s="7" t="str">
        <f>VLOOKUP(O50,[1]Arkusz2!$B$2:$G$87,4,FALSE)</f>
        <v>-</v>
      </c>
      <c r="K50" s="7" t="str">
        <f>VLOOKUP($O50,[1]Arkusz2!$B$2:$G$87,5,FALSE)</f>
        <v>-</v>
      </c>
      <c r="L50" s="7" t="str">
        <f>VLOOKUP($O50,[1]Arkusz2!$B$2:$G$87,6,FALSE)</f>
        <v>81-155</v>
      </c>
      <c r="M50" s="7" t="str">
        <f>VLOOKUP($O50,[1]Arkusz2!$B$2:$G$87,3,FALSE)</f>
        <v>Gdynia</v>
      </c>
      <c r="N50" s="7" t="s">
        <v>133</v>
      </c>
      <c r="O50" s="7">
        <v>150816003</v>
      </c>
      <c r="P50" s="7" t="s">
        <v>31</v>
      </c>
      <c r="Q50" s="8">
        <f>VLOOKUP(N50,'[1]Wolumeny przetarg'!$C$2:$F$107,3,FALSE)</f>
        <v>166140</v>
      </c>
      <c r="R50" s="8">
        <f>VLOOKUP(N50,'[1]Wolumeny przetarg'!$C$2:$F$107,4,FALSE)</f>
        <v>0</v>
      </c>
      <c r="S50" s="7" t="s">
        <v>32</v>
      </c>
      <c r="T50" s="5" t="s">
        <v>33</v>
      </c>
      <c r="U50" s="5" t="s">
        <v>34</v>
      </c>
      <c r="V50" s="7" t="str">
        <f>VLOOKUP(N50,[2]Wypowiedzenia!$B$2:$D$99,2,FALSE)</f>
        <v>1 miesiąc</v>
      </c>
      <c r="W50" s="6" t="str">
        <f>VLOOKUP(N50,[2]Wypowiedzenia!$B$2:$D$99,3,FALSE)</f>
        <v>koniec miesiąca kalendarzowego</v>
      </c>
      <c r="X50" s="6" t="s">
        <v>32</v>
      </c>
      <c r="Y50" s="9">
        <v>44013</v>
      </c>
      <c r="Z50" s="9">
        <v>44561</v>
      </c>
      <c r="AA50" s="5" t="s">
        <v>35</v>
      </c>
      <c r="AB50" s="10"/>
    </row>
    <row r="51" spans="2:28" ht="30" x14ac:dyDescent="0.25">
      <c r="B51" s="1">
        <v>51</v>
      </c>
      <c r="C51" s="5" t="s">
        <v>24</v>
      </c>
      <c r="D51" s="5" t="s">
        <v>25</v>
      </c>
      <c r="E51" s="5" t="s">
        <v>26</v>
      </c>
      <c r="F51" s="5" t="s">
        <v>27</v>
      </c>
      <c r="G51" s="5" t="s">
        <v>28</v>
      </c>
      <c r="H51" s="5">
        <v>9581370512</v>
      </c>
      <c r="I51" s="6" t="s">
        <v>134</v>
      </c>
      <c r="J51" s="7" t="str">
        <f>VLOOKUP(O51,[1]Arkusz2!$B$2:$G$87,4,FALSE)</f>
        <v>-</v>
      </c>
      <c r="K51" s="7" t="str">
        <f>VLOOKUP($O51,[1]Arkusz2!$B$2:$G$87,5,FALSE)</f>
        <v>-</v>
      </c>
      <c r="L51" s="7" t="str">
        <f>VLOOKUP($O51,[1]Arkusz2!$B$2:$G$87,6,FALSE)</f>
        <v>81-155</v>
      </c>
      <c r="M51" s="7" t="str">
        <f>VLOOKUP($O51,[1]Arkusz2!$B$2:$G$87,3,FALSE)</f>
        <v>Gdynia</v>
      </c>
      <c r="N51" s="7" t="s">
        <v>135</v>
      </c>
      <c r="O51" s="7">
        <v>150816004</v>
      </c>
      <c r="P51" s="7" t="s">
        <v>31</v>
      </c>
      <c r="Q51" s="8">
        <f>VLOOKUP(N51,'[1]Wolumeny przetarg'!$C$2:$F$107,3,FALSE)</f>
        <v>424272</v>
      </c>
      <c r="R51" s="8">
        <f>VLOOKUP(N51,'[1]Wolumeny przetarg'!$C$2:$F$107,4,FALSE)</f>
        <v>0</v>
      </c>
      <c r="S51" s="7" t="s">
        <v>32</v>
      </c>
      <c r="T51" s="5" t="s">
        <v>33</v>
      </c>
      <c r="U51" s="5" t="s">
        <v>34</v>
      </c>
      <c r="V51" s="7" t="str">
        <f>VLOOKUP(N51,[2]Wypowiedzenia!$B$2:$D$99,2,FALSE)</f>
        <v>1 miesiąc</v>
      </c>
      <c r="W51" s="6" t="str">
        <f>VLOOKUP(N51,[2]Wypowiedzenia!$B$2:$D$99,3,FALSE)</f>
        <v>koniec miesiąca kalendarzowego</v>
      </c>
      <c r="X51" s="6" t="s">
        <v>32</v>
      </c>
      <c r="Y51" s="9">
        <v>44013</v>
      </c>
      <c r="Z51" s="9">
        <v>44561</v>
      </c>
      <c r="AA51" s="5" t="s">
        <v>35</v>
      </c>
      <c r="AB51" s="10"/>
    </row>
    <row r="52" spans="2:28" ht="30" x14ac:dyDescent="0.25">
      <c r="B52" s="1">
        <v>52</v>
      </c>
      <c r="C52" s="5" t="s">
        <v>24</v>
      </c>
      <c r="D52" s="5" t="s">
        <v>25</v>
      </c>
      <c r="E52" s="5" t="s">
        <v>26</v>
      </c>
      <c r="F52" s="5" t="s">
        <v>27</v>
      </c>
      <c r="G52" s="5" t="s">
        <v>28</v>
      </c>
      <c r="H52" s="5">
        <v>9581370512</v>
      </c>
      <c r="I52" s="6" t="s">
        <v>136</v>
      </c>
      <c r="J52" s="7" t="str">
        <f>VLOOKUP(O52,[1]Arkusz2!$B$2:$G$87,4,FALSE)</f>
        <v>-</v>
      </c>
      <c r="K52" s="7" t="str">
        <f>VLOOKUP($O52,[1]Arkusz2!$B$2:$G$87,5,FALSE)</f>
        <v>-</v>
      </c>
      <c r="L52" s="7" t="str">
        <f>VLOOKUP($O52,[1]Arkusz2!$B$2:$G$87,6,FALSE)</f>
        <v>81-155</v>
      </c>
      <c r="M52" s="7" t="str">
        <f>VLOOKUP($O52,[1]Arkusz2!$B$2:$G$87,3,FALSE)</f>
        <v>Gdynia</v>
      </c>
      <c r="N52" s="7" t="s">
        <v>137</v>
      </c>
      <c r="O52" s="7">
        <v>150816005</v>
      </c>
      <c r="P52" s="7" t="s">
        <v>31</v>
      </c>
      <c r="Q52" s="8">
        <f>VLOOKUP(N52,'[1]Wolumeny przetarg'!$C$2:$F$107,3,FALSE)</f>
        <v>0</v>
      </c>
      <c r="R52" s="8">
        <f>VLOOKUP(N52,'[1]Wolumeny przetarg'!$C$2:$F$107,4,FALSE)</f>
        <v>0</v>
      </c>
      <c r="S52" s="7" t="s">
        <v>32</v>
      </c>
      <c r="T52" s="5" t="s">
        <v>33</v>
      </c>
      <c r="U52" s="5" t="s">
        <v>34</v>
      </c>
      <c r="V52" s="7" t="str">
        <f>VLOOKUP(N52,[2]Wypowiedzenia!$B$2:$D$99,2,FALSE)</f>
        <v>1 miesiąc</v>
      </c>
      <c r="W52" s="6" t="str">
        <f>VLOOKUP(N52,[2]Wypowiedzenia!$B$2:$D$99,3,FALSE)</f>
        <v>koniec miesiąca kalendarzowego</v>
      </c>
      <c r="X52" s="6" t="s">
        <v>32</v>
      </c>
      <c r="Y52" s="9">
        <v>44013</v>
      </c>
      <c r="Z52" s="9">
        <v>44561</v>
      </c>
      <c r="AA52" s="5" t="s">
        <v>35</v>
      </c>
      <c r="AB52" s="10"/>
    </row>
    <row r="53" spans="2:28" ht="30" x14ac:dyDescent="0.25">
      <c r="B53" s="1">
        <v>53</v>
      </c>
      <c r="C53" s="5" t="s">
        <v>24</v>
      </c>
      <c r="D53" s="5" t="s">
        <v>25</v>
      </c>
      <c r="E53" s="5" t="s">
        <v>26</v>
      </c>
      <c r="F53" s="5" t="s">
        <v>27</v>
      </c>
      <c r="G53" s="5" t="s">
        <v>28</v>
      </c>
      <c r="H53" s="5">
        <v>9581370512</v>
      </c>
      <c r="I53" s="6" t="s">
        <v>138</v>
      </c>
      <c r="J53" s="7" t="str">
        <f>VLOOKUP(O53,[1]Arkusz2!$B$2:$G$87,4,FALSE)</f>
        <v>-</v>
      </c>
      <c r="K53" s="7" t="str">
        <f>VLOOKUP($O53,[1]Arkusz2!$B$2:$G$87,5,FALSE)</f>
        <v>-</v>
      </c>
      <c r="L53" s="7" t="str">
        <f>VLOOKUP($O53,[1]Arkusz2!$B$2:$G$87,6,FALSE)</f>
        <v>81-155</v>
      </c>
      <c r="M53" s="7" t="str">
        <f>VLOOKUP($O53,[1]Arkusz2!$B$2:$G$87,3,FALSE)</f>
        <v>Gdynia</v>
      </c>
      <c r="N53" s="7" t="s">
        <v>139</v>
      </c>
      <c r="O53" s="7">
        <v>150816006</v>
      </c>
      <c r="P53" s="7" t="s">
        <v>31</v>
      </c>
      <c r="Q53" s="8">
        <f>VLOOKUP(N53,'[1]Wolumeny przetarg'!$C$2:$F$107,3,FALSE)</f>
        <v>123633</v>
      </c>
      <c r="R53" s="8">
        <f>VLOOKUP(N53,'[1]Wolumeny przetarg'!$C$2:$F$107,4,FALSE)</f>
        <v>0</v>
      </c>
      <c r="S53" s="7" t="s">
        <v>32</v>
      </c>
      <c r="T53" s="5" t="s">
        <v>33</v>
      </c>
      <c r="U53" s="5" t="s">
        <v>34</v>
      </c>
      <c r="V53" s="7" t="str">
        <f>VLOOKUP(N53,[2]Wypowiedzenia!$B$2:$D$99,2,FALSE)</f>
        <v>1 miesiąc</v>
      </c>
      <c r="W53" s="6" t="str">
        <f>VLOOKUP(N53,[2]Wypowiedzenia!$B$2:$D$99,3,FALSE)</f>
        <v>koniec miesiąca kalendarzowego</v>
      </c>
      <c r="X53" s="6" t="s">
        <v>32</v>
      </c>
      <c r="Y53" s="9">
        <v>44013</v>
      </c>
      <c r="Z53" s="9">
        <v>44561</v>
      </c>
      <c r="AA53" s="5" t="s">
        <v>35</v>
      </c>
      <c r="AB53" s="10"/>
    </row>
    <row r="54" spans="2:28" ht="30" x14ac:dyDescent="0.25">
      <c r="B54" s="1">
        <v>54</v>
      </c>
      <c r="C54" s="5" t="s">
        <v>24</v>
      </c>
      <c r="D54" s="5" t="s">
        <v>25</v>
      </c>
      <c r="E54" s="5" t="s">
        <v>26</v>
      </c>
      <c r="F54" s="5" t="s">
        <v>27</v>
      </c>
      <c r="G54" s="5" t="s">
        <v>28</v>
      </c>
      <c r="H54" s="5">
        <v>9581370512</v>
      </c>
      <c r="I54" s="6" t="s">
        <v>140</v>
      </c>
      <c r="J54" s="7" t="str">
        <f>VLOOKUP(O54,[1]Arkusz2!$B$2:$G$87,4,FALSE)</f>
        <v>-</v>
      </c>
      <c r="K54" s="7" t="str">
        <f>VLOOKUP($O54,[1]Arkusz2!$B$2:$G$87,5,FALSE)</f>
        <v>-</v>
      </c>
      <c r="L54" s="7" t="str">
        <f>VLOOKUP($O54,[1]Arkusz2!$B$2:$G$87,6,FALSE)</f>
        <v>81-155</v>
      </c>
      <c r="M54" s="7" t="str">
        <f>VLOOKUP($O54,[1]Arkusz2!$B$2:$G$87,3,FALSE)</f>
        <v>Gdynia</v>
      </c>
      <c r="N54" s="7" t="s">
        <v>141</v>
      </c>
      <c r="O54" s="7">
        <v>150816007</v>
      </c>
      <c r="P54" s="7" t="s">
        <v>31</v>
      </c>
      <c r="Q54" s="8">
        <f>VLOOKUP(N54,'[1]Wolumeny przetarg'!$C$2:$F$107,3,FALSE)</f>
        <v>0</v>
      </c>
      <c r="R54" s="8">
        <f>VLOOKUP(N54,'[1]Wolumeny przetarg'!$C$2:$F$107,4,FALSE)</f>
        <v>0</v>
      </c>
      <c r="S54" s="7" t="s">
        <v>32</v>
      </c>
      <c r="T54" s="5" t="s">
        <v>33</v>
      </c>
      <c r="U54" s="5" t="s">
        <v>34</v>
      </c>
      <c r="V54" s="7" t="str">
        <f>VLOOKUP(N54,[2]Wypowiedzenia!$B$2:$D$99,2,FALSE)</f>
        <v>1 miesiąc</v>
      </c>
      <c r="W54" s="6" t="str">
        <f>VLOOKUP(N54,[2]Wypowiedzenia!$B$2:$D$99,3,FALSE)</f>
        <v>koniec miesiąca kalendarzowego</v>
      </c>
      <c r="X54" s="6" t="s">
        <v>32</v>
      </c>
      <c r="Y54" s="9">
        <v>44013</v>
      </c>
      <c r="Z54" s="9">
        <v>44561</v>
      </c>
      <c r="AA54" s="5" t="s">
        <v>35</v>
      </c>
      <c r="AB54" s="10"/>
    </row>
    <row r="55" spans="2:28" ht="30" x14ac:dyDescent="0.25">
      <c r="B55" s="1">
        <v>55</v>
      </c>
      <c r="C55" s="5" t="s">
        <v>24</v>
      </c>
      <c r="D55" s="5" t="s">
        <v>25</v>
      </c>
      <c r="E55" s="5" t="s">
        <v>26</v>
      </c>
      <c r="F55" s="5" t="s">
        <v>27</v>
      </c>
      <c r="G55" s="5" t="s">
        <v>28</v>
      </c>
      <c r="H55" s="5">
        <v>9581370512</v>
      </c>
      <c r="I55" s="6" t="s">
        <v>142</v>
      </c>
      <c r="J55" s="7" t="str">
        <f>VLOOKUP(O55,[1]Arkusz2!$B$2:$G$87,4,FALSE)</f>
        <v>-</v>
      </c>
      <c r="K55" s="7" t="str">
        <f>VLOOKUP($O55,[1]Arkusz2!$B$2:$G$87,5,FALSE)</f>
        <v>-</v>
      </c>
      <c r="L55" s="7" t="str">
        <f>VLOOKUP($O55,[1]Arkusz2!$B$2:$G$87,6,FALSE)</f>
        <v>81-155</v>
      </c>
      <c r="M55" s="7" t="str">
        <f>VLOOKUP($O55,[1]Arkusz2!$B$2:$G$87,3,FALSE)</f>
        <v>Gdynia</v>
      </c>
      <c r="N55" s="7" t="s">
        <v>143</v>
      </c>
      <c r="O55" s="7">
        <v>150816008</v>
      </c>
      <c r="P55" s="7" t="s">
        <v>31</v>
      </c>
      <c r="Q55" s="8">
        <f>VLOOKUP(N55,'[1]Wolumeny przetarg'!$C$2:$F$107,3,FALSE)</f>
        <v>0</v>
      </c>
      <c r="R55" s="8">
        <f>VLOOKUP(N55,'[1]Wolumeny przetarg'!$C$2:$F$107,4,FALSE)</f>
        <v>0</v>
      </c>
      <c r="S55" s="7" t="s">
        <v>32</v>
      </c>
      <c r="T55" s="5" t="s">
        <v>33</v>
      </c>
      <c r="U55" s="5" t="s">
        <v>34</v>
      </c>
      <c r="V55" s="7" t="str">
        <f>VLOOKUP(N55,[2]Wypowiedzenia!$B$2:$D$99,2,FALSE)</f>
        <v>1 miesiąc</v>
      </c>
      <c r="W55" s="6" t="str">
        <f>VLOOKUP(N55,[2]Wypowiedzenia!$B$2:$D$99,3,FALSE)</f>
        <v>koniec miesiąca kalendarzowego</v>
      </c>
      <c r="X55" s="6" t="s">
        <v>32</v>
      </c>
      <c r="Y55" s="9">
        <v>44013</v>
      </c>
      <c r="Z55" s="9">
        <v>44561</v>
      </c>
      <c r="AA55" s="5" t="s">
        <v>35</v>
      </c>
      <c r="AB55" s="10"/>
    </row>
    <row r="56" spans="2:28" ht="30" x14ac:dyDescent="0.25">
      <c r="B56" s="1">
        <v>56</v>
      </c>
      <c r="C56" s="5" t="s">
        <v>24</v>
      </c>
      <c r="D56" s="5" t="s">
        <v>25</v>
      </c>
      <c r="E56" s="5" t="s">
        <v>26</v>
      </c>
      <c r="F56" s="5" t="s">
        <v>27</v>
      </c>
      <c r="G56" s="5" t="s">
        <v>28</v>
      </c>
      <c r="H56" s="5">
        <v>9581370512</v>
      </c>
      <c r="I56" s="6" t="s">
        <v>144</v>
      </c>
      <c r="J56" s="7" t="str">
        <f>VLOOKUP(O56,[1]Arkusz2!$B$2:$G$87,4,FALSE)</f>
        <v>-</v>
      </c>
      <c r="K56" s="7" t="str">
        <f>VLOOKUP($O56,[1]Arkusz2!$B$2:$G$87,5,FALSE)</f>
        <v>-</v>
      </c>
      <c r="L56" s="7" t="str">
        <f>VLOOKUP($O56,[1]Arkusz2!$B$2:$G$87,6,FALSE)</f>
        <v>81-155</v>
      </c>
      <c r="M56" s="7" t="str">
        <f>VLOOKUP($O56,[1]Arkusz2!$B$2:$G$87,3,FALSE)</f>
        <v>Gdynia</v>
      </c>
      <c r="N56" s="7" t="s">
        <v>145</v>
      </c>
      <c r="O56" s="7">
        <v>150816009</v>
      </c>
      <c r="P56" s="7" t="s">
        <v>31</v>
      </c>
      <c r="Q56" s="8">
        <f>VLOOKUP(N56,'[1]Wolumeny przetarg'!$C$2:$F$107,3,FALSE)</f>
        <v>736416</v>
      </c>
      <c r="R56" s="8">
        <f>VLOOKUP(N56,'[1]Wolumeny przetarg'!$C$2:$F$107,4,FALSE)</f>
        <v>0</v>
      </c>
      <c r="S56" s="7" t="s">
        <v>32</v>
      </c>
      <c r="T56" s="5" t="s">
        <v>33</v>
      </c>
      <c r="U56" s="5" t="s">
        <v>34</v>
      </c>
      <c r="V56" s="7" t="str">
        <f>VLOOKUP(N56,[2]Wypowiedzenia!$B$2:$D$99,2,FALSE)</f>
        <v>1 miesiąc</v>
      </c>
      <c r="W56" s="6" t="str">
        <f>VLOOKUP(N56,[2]Wypowiedzenia!$B$2:$D$99,3,FALSE)</f>
        <v>koniec miesiąca kalendarzowego</v>
      </c>
      <c r="X56" s="6" t="s">
        <v>32</v>
      </c>
      <c r="Y56" s="9">
        <v>44013</v>
      </c>
      <c r="Z56" s="9">
        <v>44561</v>
      </c>
      <c r="AA56" s="5" t="s">
        <v>35</v>
      </c>
      <c r="AB56" s="10"/>
    </row>
    <row r="57" spans="2:28" ht="30" x14ac:dyDescent="0.25">
      <c r="B57" s="1">
        <v>57</v>
      </c>
      <c r="C57" s="5" t="s">
        <v>24</v>
      </c>
      <c r="D57" s="5" t="s">
        <v>25</v>
      </c>
      <c r="E57" s="5" t="s">
        <v>26</v>
      </c>
      <c r="F57" s="5" t="s">
        <v>27</v>
      </c>
      <c r="G57" s="5" t="s">
        <v>28</v>
      </c>
      <c r="H57" s="5">
        <v>9581370512</v>
      </c>
      <c r="I57" s="6" t="s">
        <v>146</v>
      </c>
      <c r="J57" s="7" t="str">
        <f>VLOOKUP(O57,[1]Arkusz2!$B$2:$G$87,4,FALSE)</f>
        <v>-</v>
      </c>
      <c r="K57" s="7" t="str">
        <f>VLOOKUP($O57,[1]Arkusz2!$B$2:$G$87,5,FALSE)</f>
        <v>-</v>
      </c>
      <c r="L57" s="7" t="str">
        <f>VLOOKUP($O57,[1]Arkusz2!$B$2:$G$87,6,FALSE)</f>
        <v>81-155</v>
      </c>
      <c r="M57" s="7" t="str">
        <f>VLOOKUP($O57,[1]Arkusz2!$B$2:$G$87,3,FALSE)</f>
        <v>Gdynia</v>
      </c>
      <c r="N57" s="7" t="s">
        <v>147</v>
      </c>
      <c r="O57" s="7">
        <v>150816010</v>
      </c>
      <c r="P57" s="7" t="s">
        <v>31</v>
      </c>
      <c r="Q57" s="8">
        <f>VLOOKUP(N57,'[1]Wolumeny przetarg'!$C$2:$F$107,3,FALSE)</f>
        <v>0</v>
      </c>
      <c r="R57" s="8">
        <f>VLOOKUP(N57,'[1]Wolumeny przetarg'!$C$2:$F$107,4,FALSE)</f>
        <v>0</v>
      </c>
      <c r="S57" s="7" t="s">
        <v>32</v>
      </c>
      <c r="T57" s="5" t="s">
        <v>33</v>
      </c>
      <c r="U57" s="5" t="s">
        <v>34</v>
      </c>
      <c r="V57" s="7" t="str">
        <f>VLOOKUP(N57,[2]Wypowiedzenia!$B$2:$D$99,2,FALSE)</f>
        <v>1 miesiąc</v>
      </c>
      <c r="W57" s="6" t="str">
        <f>VLOOKUP(N57,[2]Wypowiedzenia!$B$2:$D$99,3,FALSE)</f>
        <v>koniec miesiąca kalendarzowego</v>
      </c>
      <c r="X57" s="6" t="s">
        <v>32</v>
      </c>
      <c r="Y57" s="9">
        <v>44013</v>
      </c>
      <c r="Z57" s="9">
        <v>44561</v>
      </c>
      <c r="AA57" s="5" t="s">
        <v>35</v>
      </c>
      <c r="AB57" s="10"/>
    </row>
    <row r="58" spans="2:28" ht="30" x14ac:dyDescent="0.25">
      <c r="B58" s="1">
        <v>58</v>
      </c>
      <c r="C58" s="5" t="s">
        <v>24</v>
      </c>
      <c r="D58" s="5" t="s">
        <v>25</v>
      </c>
      <c r="E58" s="5" t="s">
        <v>26</v>
      </c>
      <c r="F58" s="5" t="s">
        <v>27</v>
      </c>
      <c r="G58" s="5" t="s">
        <v>28</v>
      </c>
      <c r="H58" s="5">
        <v>9581370512</v>
      </c>
      <c r="I58" s="6" t="s">
        <v>148</v>
      </c>
      <c r="J58" s="7" t="str">
        <f>VLOOKUP(O58,[1]Arkusz2!$B$2:$G$87,4,FALSE)</f>
        <v>-</v>
      </c>
      <c r="K58" s="7" t="str">
        <f>VLOOKUP($O58,[1]Arkusz2!$B$2:$G$87,5,FALSE)</f>
        <v>-</v>
      </c>
      <c r="L58" s="7" t="str">
        <f>VLOOKUP($O58,[1]Arkusz2!$B$2:$G$87,6,FALSE)</f>
        <v>81-155</v>
      </c>
      <c r="M58" s="7" t="str">
        <f>VLOOKUP($O58,[1]Arkusz2!$B$2:$G$87,3,FALSE)</f>
        <v>Gdynia</v>
      </c>
      <c r="N58" s="7" t="s">
        <v>149</v>
      </c>
      <c r="O58" s="7">
        <v>150816011</v>
      </c>
      <c r="P58" s="7" t="s">
        <v>31</v>
      </c>
      <c r="Q58" s="8">
        <f>VLOOKUP(N58,'[1]Wolumeny przetarg'!$C$2:$F$107,3,FALSE)</f>
        <v>628212</v>
      </c>
      <c r="R58" s="8">
        <f>VLOOKUP(N58,'[1]Wolumeny przetarg'!$C$2:$F$107,4,FALSE)</f>
        <v>0</v>
      </c>
      <c r="S58" s="7" t="s">
        <v>32</v>
      </c>
      <c r="T58" s="5" t="s">
        <v>33</v>
      </c>
      <c r="U58" s="5" t="s">
        <v>34</v>
      </c>
      <c r="V58" s="7" t="str">
        <f>VLOOKUP(N58,[2]Wypowiedzenia!$B$2:$D$99,2,FALSE)</f>
        <v>1 miesiąc</v>
      </c>
      <c r="W58" s="6" t="str">
        <f>VLOOKUP(N58,[2]Wypowiedzenia!$B$2:$D$99,3,FALSE)</f>
        <v>koniec miesiąca kalendarzowego</v>
      </c>
      <c r="X58" s="6" t="s">
        <v>32</v>
      </c>
      <c r="Y58" s="9">
        <v>44013</v>
      </c>
      <c r="Z58" s="9">
        <v>44561</v>
      </c>
      <c r="AA58" s="5" t="s">
        <v>35</v>
      </c>
      <c r="AB58" s="10"/>
    </row>
    <row r="59" spans="2:28" ht="30" x14ac:dyDescent="0.25">
      <c r="B59" s="1">
        <v>59</v>
      </c>
      <c r="C59" s="5" t="s">
        <v>24</v>
      </c>
      <c r="D59" s="5" t="s">
        <v>25</v>
      </c>
      <c r="E59" s="5" t="s">
        <v>26</v>
      </c>
      <c r="F59" s="5" t="s">
        <v>27</v>
      </c>
      <c r="G59" s="5" t="s">
        <v>28</v>
      </c>
      <c r="H59" s="5">
        <v>9581370512</v>
      </c>
      <c r="I59" s="6" t="s">
        <v>150</v>
      </c>
      <c r="J59" s="7" t="str">
        <f>VLOOKUP(O59,[1]Arkusz2!$B$2:$G$87,4,FALSE)</f>
        <v>-</v>
      </c>
      <c r="K59" s="7" t="str">
        <f>VLOOKUP($O59,[1]Arkusz2!$B$2:$G$87,5,FALSE)</f>
        <v>-</v>
      </c>
      <c r="L59" s="7" t="str">
        <f>VLOOKUP($O59,[1]Arkusz2!$B$2:$G$87,6,FALSE)</f>
        <v>81-002</v>
      </c>
      <c r="M59" s="7" t="str">
        <f>VLOOKUP($O59,[1]Arkusz2!$B$2:$G$87,3,FALSE)</f>
        <v>Gdynia</v>
      </c>
      <c r="N59" s="7" t="s">
        <v>151</v>
      </c>
      <c r="O59" s="7">
        <v>150816012</v>
      </c>
      <c r="P59" s="7" t="s">
        <v>31</v>
      </c>
      <c r="Q59" s="8">
        <f>VLOOKUP(N59,'[1]Wolumeny przetarg'!$C$2:$F$107,3,FALSE)</f>
        <v>268551</v>
      </c>
      <c r="R59" s="8">
        <f>VLOOKUP(N59,'[1]Wolumeny przetarg'!$C$2:$F$107,4,FALSE)</f>
        <v>0</v>
      </c>
      <c r="S59" s="7" t="s">
        <v>32</v>
      </c>
      <c r="T59" s="5" t="s">
        <v>33</v>
      </c>
      <c r="U59" s="5" t="s">
        <v>34</v>
      </c>
      <c r="V59" s="7" t="str">
        <f>VLOOKUP(N59,[2]Wypowiedzenia!$B$2:$D$99,2,FALSE)</f>
        <v>1 miesiąc</v>
      </c>
      <c r="W59" s="6" t="str">
        <f>VLOOKUP(N59,[2]Wypowiedzenia!$B$2:$D$99,3,FALSE)</f>
        <v>koniec miesiąca kalendarzowego</v>
      </c>
      <c r="X59" s="6" t="s">
        <v>32</v>
      </c>
      <c r="Y59" s="9">
        <v>44013</v>
      </c>
      <c r="Z59" s="9">
        <v>44561</v>
      </c>
      <c r="AA59" s="5" t="s">
        <v>35</v>
      </c>
      <c r="AB59" s="10"/>
    </row>
    <row r="60" spans="2:28" ht="30" x14ac:dyDescent="0.25">
      <c r="B60" s="1">
        <v>60</v>
      </c>
      <c r="C60" s="5" t="s">
        <v>24</v>
      </c>
      <c r="D60" s="5" t="s">
        <v>25</v>
      </c>
      <c r="E60" s="5" t="s">
        <v>26</v>
      </c>
      <c r="F60" s="5" t="s">
        <v>27</v>
      </c>
      <c r="G60" s="5" t="s">
        <v>28</v>
      </c>
      <c r="H60" s="5">
        <v>9581370512</v>
      </c>
      <c r="I60" s="6" t="s">
        <v>152</v>
      </c>
      <c r="J60" s="7" t="str">
        <f>VLOOKUP(O60,[1]Arkusz2!$B$2:$G$87,4,FALSE)</f>
        <v>Kolejowa</v>
      </c>
      <c r="K60" s="7" t="str">
        <f>VLOOKUP($O60,[1]Arkusz2!$B$2:$G$87,5,FALSE)</f>
        <v>-</v>
      </c>
      <c r="L60" s="7" t="str">
        <f>VLOOKUP($O60,[1]Arkusz2!$B$2:$G$87,6,FALSE)</f>
        <v>84-230</v>
      </c>
      <c r="M60" s="7" t="str">
        <f>VLOOKUP($O60,[1]Arkusz2!$B$2:$G$87,3,FALSE)</f>
        <v>Rumia</v>
      </c>
      <c r="N60" s="7" t="s">
        <v>153</v>
      </c>
      <c r="O60" s="7">
        <v>150816014</v>
      </c>
      <c r="P60" s="7" t="s">
        <v>41</v>
      </c>
      <c r="Q60" s="8">
        <f>VLOOKUP(N60,'[1]Wolumeny przetarg'!$C$2:$F$107,3,FALSE)</f>
        <v>120788</v>
      </c>
      <c r="R60" s="8">
        <f>VLOOKUP(N60,'[1]Wolumeny przetarg'!$C$2:$F$107,4,FALSE)</f>
        <v>0</v>
      </c>
      <c r="S60" s="7" t="s">
        <v>32</v>
      </c>
      <c r="T60" s="5" t="s">
        <v>33</v>
      </c>
      <c r="U60" s="5" t="s">
        <v>34</v>
      </c>
      <c r="V60" s="7" t="str">
        <f>VLOOKUP(N60,[2]Wypowiedzenia!$B$2:$D$99,2,FALSE)</f>
        <v>1 miesiąc</v>
      </c>
      <c r="W60" s="6" t="str">
        <f>VLOOKUP(N60,[2]Wypowiedzenia!$B$2:$D$99,3,FALSE)</f>
        <v>koniec miesiąca kalendarzowego</v>
      </c>
      <c r="X60" s="6" t="s">
        <v>32</v>
      </c>
      <c r="Y60" s="9">
        <v>44013</v>
      </c>
      <c r="Z60" s="9">
        <v>44561</v>
      </c>
      <c r="AA60" s="5" t="s">
        <v>35</v>
      </c>
      <c r="AB60" s="10"/>
    </row>
    <row r="61" spans="2:28" ht="30" x14ac:dyDescent="0.25">
      <c r="B61" s="1">
        <v>61</v>
      </c>
      <c r="C61" s="5" t="s">
        <v>24</v>
      </c>
      <c r="D61" s="5" t="s">
        <v>25</v>
      </c>
      <c r="E61" s="5" t="s">
        <v>26</v>
      </c>
      <c r="F61" s="5" t="s">
        <v>27</v>
      </c>
      <c r="G61" s="5" t="s">
        <v>28</v>
      </c>
      <c r="H61" s="5">
        <v>9581370512</v>
      </c>
      <c r="I61" s="6" t="s">
        <v>154</v>
      </c>
      <c r="J61" s="7" t="str">
        <f>VLOOKUP(O61,[1]Arkusz2!$B$2:$G$87,4,FALSE)</f>
        <v>-</v>
      </c>
      <c r="K61" s="7" t="str">
        <f>VLOOKUP($O61,[1]Arkusz2!$B$2:$G$87,5,FALSE)</f>
        <v>-</v>
      </c>
      <c r="L61" s="7" t="str">
        <f>VLOOKUP($O61,[1]Arkusz2!$B$2:$G$87,6,FALSE)</f>
        <v>81-220</v>
      </c>
      <c r="M61" s="7" t="str">
        <f>VLOOKUP($O61,[1]Arkusz2!$B$2:$G$87,3,FALSE)</f>
        <v>Gdynia</v>
      </c>
      <c r="N61" s="7" t="s">
        <v>155</v>
      </c>
      <c r="O61" s="7">
        <v>150816015</v>
      </c>
      <c r="P61" s="7" t="s">
        <v>70</v>
      </c>
      <c r="Q61" s="8">
        <f>VLOOKUP(N61,'[1]Wolumeny przetarg'!$C$2:$F$107,3,FALSE)</f>
        <v>0</v>
      </c>
      <c r="R61" s="8">
        <f>VLOOKUP(N61,'[1]Wolumeny przetarg'!$C$2:$F$107,4,FALSE)</f>
        <v>54116</v>
      </c>
      <c r="S61" s="7" t="s">
        <v>32</v>
      </c>
      <c r="T61" s="5" t="s">
        <v>33</v>
      </c>
      <c r="U61" s="5" t="s">
        <v>34</v>
      </c>
      <c r="V61" s="7" t="str">
        <f>VLOOKUP(N61,[2]Wypowiedzenia!$B$2:$D$99,2,FALSE)</f>
        <v>1 miesiąc</v>
      </c>
      <c r="W61" s="6" t="str">
        <f>VLOOKUP(N61,[2]Wypowiedzenia!$B$2:$D$99,3,FALSE)</f>
        <v>koniec miesiąca kalendarzowego</v>
      </c>
      <c r="X61" s="6" t="s">
        <v>32</v>
      </c>
      <c r="Y61" s="9">
        <v>44013</v>
      </c>
      <c r="Z61" s="9">
        <v>44561</v>
      </c>
      <c r="AA61" s="5" t="s">
        <v>35</v>
      </c>
      <c r="AB61" s="10"/>
    </row>
    <row r="62" spans="2:28" ht="30" x14ac:dyDescent="0.25">
      <c r="B62" s="1">
        <v>62</v>
      </c>
      <c r="C62" s="5" t="s">
        <v>24</v>
      </c>
      <c r="D62" s="5" t="s">
        <v>25</v>
      </c>
      <c r="E62" s="5" t="s">
        <v>26</v>
      </c>
      <c r="F62" s="5" t="s">
        <v>27</v>
      </c>
      <c r="G62" s="5" t="s">
        <v>28</v>
      </c>
      <c r="H62" s="5">
        <v>9581370512</v>
      </c>
      <c r="I62" s="6" t="s">
        <v>156</v>
      </c>
      <c r="J62" s="7" t="str">
        <f>VLOOKUP(O62,[1]Arkusz2!$B$2:$G$87,4,FALSE)</f>
        <v>Krzeszna</v>
      </c>
      <c r="K62" s="7" t="str">
        <f>VLOOKUP($O62,[1]Arkusz2!$B$2:$G$87,5,FALSE)</f>
        <v>-</v>
      </c>
      <c r="L62" s="7" t="str">
        <f>VLOOKUP($O62,[1]Arkusz2!$B$2:$G$87,6,FALSE)</f>
        <v>83-316</v>
      </c>
      <c r="M62" s="7" t="str">
        <f>VLOOKUP($O62,[1]Arkusz2!$B$2:$G$87,3,FALSE)</f>
        <v>Gołubie</v>
      </c>
      <c r="N62" s="7" t="s">
        <v>157</v>
      </c>
      <c r="O62" s="7">
        <v>150818001</v>
      </c>
      <c r="P62" s="7" t="s">
        <v>41</v>
      </c>
      <c r="Q62" s="8">
        <f>VLOOKUP(N62,'[1]Wolumeny przetarg'!$C$2:$F$107,3,FALSE)</f>
        <v>50522</v>
      </c>
      <c r="R62" s="8">
        <f>VLOOKUP(N62,'[1]Wolumeny przetarg'!$C$2:$F$107,4,FALSE)</f>
        <v>0</v>
      </c>
      <c r="S62" s="7" t="s">
        <v>32</v>
      </c>
      <c r="T62" s="5" t="s">
        <v>33</v>
      </c>
      <c r="U62" s="5" t="s">
        <v>34</v>
      </c>
      <c r="V62" s="7" t="str">
        <f>VLOOKUP(N62,[2]Wypowiedzenia!$B$2:$D$99,2,FALSE)</f>
        <v>1 miesiąc</v>
      </c>
      <c r="W62" s="6" t="str">
        <f>VLOOKUP(N62,[2]Wypowiedzenia!$B$2:$D$99,3,FALSE)</f>
        <v>koniec miesiąca kalendarzowego</v>
      </c>
      <c r="X62" s="6" t="s">
        <v>32</v>
      </c>
      <c r="Y62" s="9">
        <v>44013</v>
      </c>
      <c r="Z62" s="9">
        <v>44561</v>
      </c>
      <c r="AA62" s="5" t="s">
        <v>35</v>
      </c>
      <c r="AB62" s="10"/>
    </row>
    <row r="63" spans="2:28" ht="30" x14ac:dyDescent="0.25">
      <c r="B63" s="1">
        <v>63</v>
      </c>
      <c r="C63" s="5" t="s">
        <v>24</v>
      </c>
      <c r="D63" s="5" t="s">
        <v>25</v>
      </c>
      <c r="E63" s="5" t="s">
        <v>26</v>
      </c>
      <c r="F63" s="5" t="s">
        <v>27</v>
      </c>
      <c r="G63" s="5" t="s">
        <v>28</v>
      </c>
      <c r="H63" s="5">
        <v>9581370512</v>
      </c>
      <c r="I63" s="6" t="s">
        <v>158</v>
      </c>
      <c r="J63" s="7" t="str">
        <f>VLOOKUP(O63,[1]Arkusz2!$B$2:$G$87,4,FALSE)</f>
        <v>-</v>
      </c>
      <c r="K63" s="7" t="str">
        <f>VLOOKUP($O63,[1]Arkusz2!$B$2:$G$87,5,FALSE)</f>
        <v>-</v>
      </c>
      <c r="L63" s="7" t="str">
        <f>VLOOKUP($O63,[1]Arkusz2!$B$2:$G$87,6,FALSE)</f>
        <v>81-155</v>
      </c>
      <c r="M63" s="7" t="str">
        <f>VLOOKUP($O63,[1]Arkusz2!$B$2:$G$87,3,FALSE)</f>
        <v>Gdynia</v>
      </c>
      <c r="N63" s="7" t="s">
        <v>159</v>
      </c>
      <c r="O63" s="7">
        <v>150820068</v>
      </c>
      <c r="P63" s="7" t="s">
        <v>41</v>
      </c>
      <c r="Q63" s="8">
        <f>VLOOKUP(N63,'[1]Wolumeny przetarg'!$C$2:$F$107,3,FALSE)</f>
        <v>14438</v>
      </c>
      <c r="R63" s="8">
        <f>VLOOKUP(N63,'[1]Wolumeny przetarg'!$C$2:$F$107,4,FALSE)</f>
        <v>0</v>
      </c>
      <c r="S63" s="7" t="s">
        <v>32</v>
      </c>
      <c r="T63" s="5" t="s">
        <v>33</v>
      </c>
      <c r="U63" s="5" t="s">
        <v>34</v>
      </c>
      <c r="V63" s="7" t="str">
        <f>VLOOKUP(N63,[2]Wypowiedzenia!$B$2:$D$99,2,FALSE)</f>
        <v>1 miesiąc</v>
      </c>
      <c r="W63" s="6" t="str">
        <f>VLOOKUP(N63,[2]Wypowiedzenia!$B$2:$D$99,3,FALSE)</f>
        <v>koniec miesiąca kalendarzowego</v>
      </c>
      <c r="X63" s="6" t="s">
        <v>32</v>
      </c>
      <c r="Y63" s="9">
        <v>44013</v>
      </c>
      <c r="Z63" s="9">
        <v>44561</v>
      </c>
      <c r="AA63" s="5" t="s">
        <v>35</v>
      </c>
      <c r="AB63" s="10"/>
    </row>
    <row r="64" spans="2:28" ht="30" x14ac:dyDescent="0.25">
      <c r="B64" s="1">
        <v>64</v>
      </c>
      <c r="C64" s="5" t="s">
        <v>24</v>
      </c>
      <c r="D64" s="5" t="s">
        <v>25</v>
      </c>
      <c r="E64" s="5" t="s">
        <v>26</v>
      </c>
      <c r="F64" s="5" t="s">
        <v>27</v>
      </c>
      <c r="G64" s="5" t="s">
        <v>28</v>
      </c>
      <c r="H64" s="5">
        <v>9581370512</v>
      </c>
      <c r="I64" s="6" t="s">
        <v>158</v>
      </c>
      <c r="J64" s="7" t="str">
        <f>VLOOKUP(O64,[1]Arkusz2!$B$2:$G$87,4,FALSE)</f>
        <v>-</v>
      </c>
      <c r="K64" s="7" t="str">
        <f>VLOOKUP($O64,[1]Arkusz2!$B$2:$G$87,5,FALSE)</f>
        <v>-</v>
      </c>
      <c r="L64" s="7" t="str">
        <f>VLOOKUP($O64,[1]Arkusz2!$B$2:$G$87,6,FALSE)</f>
        <v>81-155</v>
      </c>
      <c r="M64" s="7" t="str">
        <f>VLOOKUP($O64,[1]Arkusz2!$B$2:$G$87,3,FALSE)</f>
        <v>Gdynia</v>
      </c>
      <c r="N64" s="7" t="s">
        <v>160</v>
      </c>
      <c r="O64" s="7">
        <v>150820069</v>
      </c>
      <c r="P64" s="7" t="s">
        <v>31</v>
      </c>
      <c r="Q64" s="8">
        <f>VLOOKUP(N64,'[1]Wolumeny przetarg'!$C$2:$F$107,3,FALSE)</f>
        <v>5217</v>
      </c>
      <c r="R64" s="8">
        <f>VLOOKUP(N64,'[1]Wolumeny przetarg'!$C$2:$F$107,4,FALSE)</f>
        <v>0</v>
      </c>
      <c r="S64" s="7" t="s">
        <v>32</v>
      </c>
      <c r="T64" s="5" t="s">
        <v>33</v>
      </c>
      <c r="U64" s="5" t="s">
        <v>34</v>
      </c>
      <c r="V64" s="7" t="str">
        <f>VLOOKUP(N64,[2]Wypowiedzenia!$B$2:$D$99,2,FALSE)</f>
        <v>1 miesiąc</v>
      </c>
      <c r="W64" s="6" t="str">
        <f>VLOOKUP(N64,[2]Wypowiedzenia!$B$2:$D$99,3,FALSE)</f>
        <v>koniec miesiąca kalendarzowego</v>
      </c>
      <c r="X64" s="6" t="s">
        <v>32</v>
      </c>
      <c r="Y64" s="9">
        <v>44013</v>
      </c>
      <c r="Z64" s="9">
        <v>44561</v>
      </c>
      <c r="AA64" s="5" t="s">
        <v>35</v>
      </c>
      <c r="AB64" s="10"/>
    </row>
    <row r="65" spans="2:28" ht="30" x14ac:dyDescent="0.25">
      <c r="B65" s="1">
        <v>65</v>
      </c>
      <c r="C65" s="5" t="s">
        <v>24</v>
      </c>
      <c r="D65" s="5" t="s">
        <v>25</v>
      </c>
      <c r="E65" s="5" t="s">
        <v>26</v>
      </c>
      <c r="F65" s="5" t="s">
        <v>27</v>
      </c>
      <c r="G65" s="5" t="s">
        <v>28</v>
      </c>
      <c r="H65" s="5">
        <v>9581370512</v>
      </c>
      <c r="I65" s="6" t="s">
        <v>161</v>
      </c>
      <c r="J65" s="7" t="str">
        <f>VLOOKUP(O65,[1]Arkusz2!$B$2:$G$87,4,FALSE)</f>
        <v>-</v>
      </c>
      <c r="K65" s="7" t="str">
        <f>VLOOKUP($O65,[1]Arkusz2!$B$2:$G$87,5,FALSE)</f>
        <v>-</v>
      </c>
      <c r="L65" s="7" t="str">
        <f>VLOOKUP($O65,[1]Arkusz2!$B$2:$G$87,6,FALSE)</f>
        <v>81-155</v>
      </c>
      <c r="M65" s="7" t="str">
        <f>VLOOKUP($O65,[1]Arkusz2!$B$2:$G$87,3,FALSE)</f>
        <v>Gdynia</v>
      </c>
      <c r="N65" s="7" t="s">
        <v>162</v>
      </c>
      <c r="O65" s="7">
        <v>150820095</v>
      </c>
      <c r="P65" s="7" t="s">
        <v>31</v>
      </c>
      <c r="Q65" s="8">
        <f>VLOOKUP(N65,'[1]Wolumeny przetarg'!$C$2:$F$107,3,FALSE)</f>
        <v>154358</v>
      </c>
      <c r="R65" s="8">
        <f>VLOOKUP(N65,'[1]Wolumeny przetarg'!$C$2:$F$107,4,FALSE)</f>
        <v>0</v>
      </c>
      <c r="S65" s="7" t="s">
        <v>32</v>
      </c>
      <c r="T65" s="5" t="s">
        <v>33</v>
      </c>
      <c r="U65" s="5" t="s">
        <v>34</v>
      </c>
      <c r="V65" s="7" t="str">
        <f>VLOOKUP(N65,[2]Wypowiedzenia!$B$2:$D$99,2,FALSE)</f>
        <v>1 miesiąc</v>
      </c>
      <c r="W65" s="6" t="str">
        <f>VLOOKUP(N65,[2]Wypowiedzenia!$B$2:$D$99,3,FALSE)</f>
        <v>koniec miesiąca kalendarzowego</v>
      </c>
      <c r="X65" s="6" t="s">
        <v>32</v>
      </c>
      <c r="Y65" s="9">
        <v>44013</v>
      </c>
      <c r="Z65" s="9">
        <v>44561</v>
      </c>
      <c r="AA65" s="5" t="s">
        <v>35</v>
      </c>
      <c r="AB65" s="10"/>
    </row>
    <row r="66" spans="2:28" ht="30" x14ac:dyDescent="0.25">
      <c r="B66" s="1">
        <v>66</v>
      </c>
      <c r="C66" s="5" t="s">
        <v>24</v>
      </c>
      <c r="D66" s="5" t="s">
        <v>25</v>
      </c>
      <c r="E66" s="5" t="s">
        <v>26</v>
      </c>
      <c r="F66" s="5" t="s">
        <v>27</v>
      </c>
      <c r="G66" s="5" t="s">
        <v>28</v>
      </c>
      <c r="H66" s="5">
        <v>9581370512</v>
      </c>
      <c r="I66" s="6" t="s">
        <v>163</v>
      </c>
      <c r="J66" s="7" t="str">
        <f>VLOOKUP(O66,[1]Arkusz2!$B$2:$G$87,4,FALSE)</f>
        <v>-</v>
      </c>
      <c r="K66" s="7" t="str">
        <f>VLOOKUP($O66,[1]Arkusz2!$B$2:$G$87,5,FALSE)</f>
        <v>-</v>
      </c>
      <c r="L66" s="7" t="str">
        <f>VLOOKUP($O66,[1]Arkusz2!$B$2:$G$87,6,FALSE)</f>
        <v>81-000</v>
      </c>
      <c r="M66" s="7" t="str">
        <f>VLOOKUP($O66,[1]Arkusz2!$B$2:$G$87,3,FALSE)</f>
        <v>Gdynia</v>
      </c>
      <c r="N66" s="7" t="s">
        <v>164</v>
      </c>
      <c r="O66" s="7">
        <v>150820170</v>
      </c>
      <c r="P66" s="7" t="s">
        <v>31</v>
      </c>
      <c r="Q66" s="8">
        <f>VLOOKUP(N66,'[1]Wolumeny przetarg'!$C$2:$F$107,3,FALSE)</f>
        <v>22643</v>
      </c>
      <c r="R66" s="8">
        <f>VLOOKUP(N66,'[1]Wolumeny przetarg'!$C$2:$F$107,4,FALSE)</f>
        <v>0</v>
      </c>
      <c r="S66" s="7" t="s">
        <v>32</v>
      </c>
      <c r="T66" s="5" t="s">
        <v>33</v>
      </c>
      <c r="U66" s="5" t="s">
        <v>34</v>
      </c>
      <c r="V66" s="7" t="str">
        <f>VLOOKUP(N66,[2]Wypowiedzenia!$B$2:$D$99,2,FALSE)</f>
        <v>1 miesiąc</v>
      </c>
      <c r="W66" s="6" t="str">
        <f>VLOOKUP(N66,[2]Wypowiedzenia!$B$2:$D$99,3,FALSE)</f>
        <v>koniec miesiąca kalendarzowego</v>
      </c>
      <c r="X66" s="6" t="s">
        <v>32</v>
      </c>
      <c r="Y66" s="9">
        <v>44013</v>
      </c>
      <c r="Z66" s="9">
        <v>44561</v>
      </c>
      <c r="AA66" s="5" t="s">
        <v>35</v>
      </c>
      <c r="AB66" s="10"/>
    </row>
    <row r="67" spans="2:28" ht="30" x14ac:dyDescent="0.25">
      <c r="B67" s="1">
        <v>67</v>
      </c>
      <c r="C67" s="5" t="s">
        <v>24</v>
      </c>
      <c r="D67" s="5" t="s">
        <v>25</v>
      </c>
      <c r="E67" s="5" t="s">
        <v>26</v>
      </c>
      <c r="F67" s="5" t="s">
        <v>27</v>
      </c>
      <c r="G67" s="5" t="s">
        <v>28</v>
      </c>
      <c r="H67" s="5">
        <v>9581370512</v>
      </c>
      <c r="I67" s="6" t="s">
        <v>165</v>
      </c>
      <c r="J67" s="7" t="str">
        <f>VLOOKUP(O67,[1]Arkusz2!$B$2:$G$87,4,FALSE)</f>
        <v>Krzywoustego</v>
      </c>
      <c r="K67" s="7" t="str">
        <f>VLOOKUP($O67,[1]Arkusz2!$B$2:$G$87,5,FALSE)</f>
        <v>-</v>
      </c>
      <c r="L67" s="7" t="str">
        <f>VLOOKUP($O67,[1]Arkusz2!$B$2:$G$87,6,FALSE)</f>
        <v>84-300</v>
      </c>
      <c r="M67" s="7" t="str">
        <f>VLOOKUP($O67,[1]Arkusz2!$B$2:$G$87,3,FALSE)</f>
        <v>Lębork</v>
      </c>
      <c r="N67" s="7" t="s">
        <v>166</v>
      </c>
      <c r="O67" s="7">
        <v>150553001</v>
      </c>
      <c r="P67" s="7" t="s">
        <v>41</v>
      </c>
      <c r="Q67" s="8">
        <f>VLOOKUP(N67,'[1]Wolumeny przetarg'!$C$2:$F$107,3,FALSE)</f>
        <v>9707</v>
      </c>
      <c r="R67" s="8">
        <f>VLOOKUP(N67,'[1]Wolumeny przetarg'!$C$2:$F$107,4,FALSE)</f>
        <v>0</v>
      </c>
      <c r="S67" s="7" t="s">
        <v>32</v>
      </c>
      <c r="T67" s="5" t="s">
        <v>33</v>
      </c>
      <c r="U67" s="5" t="s">
        <v>34</v>
      </c>
      <c r="V67" s="7" t="str">
        <f>VLOOKUP(N67,[2]Wypowiedzenia!$B$2:$D$99,2,FALSE)</f>
        <v>2 miesiące</v>
      </c>
      <c r="W67" s="6" t="str">
        <f>VLOOKUP(N67,[2]Wypowiedzenia!$B$2:$D$99,3,FALSE)</f>
        <v>koniec miesiąca kalendarzowego</v>
      </c>
      <c r="X67" s="6" t="s">
        <v>32</v>
      </c>
      <c r="Y67" s="9">
        <v>44044</v>
      </c>
      <c r="Z67" s="9">
        <v>44561</v>
      </c>
      <c r="AA67" s="5" t="s">
        <v>35</v>
      </c>
      <c r="AB67" s="10"/>
    </row>
    <row r="68" spans="2:28" ht="30" x14ac:dyDescent="0.25">
      <c r="B68" s="1">
        <v>68</v>
      </c>
      <c r="C68" s="5" t="s">
        <v>24</v>
      </c>
      <c r="D68" s="5" t="s">
        <v>25</v>
      </c>
      <c r="E68" s="5" t="s">
        <v>26</v>
      </c>
      <c r="F68" s="5" t="s">
        <v>27</v>
      </c>
      <c r="G68" s="5" t="s">
        <v>28</v>
      </c>
      <c r="H68" s="5">
        <v>9581370512</v>
      </c>
      <c r="I68" s="6" t="s">
        <v>167</v>
      </c>
      <c r="J68" s="7" t="str">
        <f>VLOOKUP(O68,[1]Arkusz2!$B$2:$G$87,4,FALSE)</f>
        <v>Podwale Grodzkie</v>
      </c>
      <c r="K68" s="7" t="str">
        <f>VLOOKUP($O68,[1]Arkusz2!$B$2:$G$87,5,FALSE)</f>
        <v>-</v>
      </c>
      <c r="L68" s="7" t="str">
        <f>VLOOKUP($O68,[1]Arkusz2!$B$2:$G$87,6,FALSE)</f>
        <v>80-895</v>
      </c>
      <c r="M68" s="7" t="str">
        <f>VLOOKUP($O68,[1]Arkusz2!$B$2:$G$87,3,FALSE)</f>
        <v>Gdańsk</v>
      </c>
      <c r="N68" s="7" t="s">
        <v>168</v>
      </c>
      <c r="O68" s="7">
        <v>150711048</v>
      </c>
      <c r="P68" s="7" t="s">
        <v>41</v>
      </c>
      <c r="Q68" s="8">
        <f>VLOOKUP(N68,'[1]Wolumeny przetarg'!$C$2:$F$107,3,FALSE)</f>
        <v>45</v>
      </c>
      <c r="R68" s="8">
        <f>VLOOKUP(N68,'[1]Wolumeny przetarg'!$C$2:$F$107,4,FALSE)</f>
        <v>0</v>
      </c>
      <c r="S68" s="7" t="s">
        <v>32</v>
      </c>
      <c r="T68" s="5" t="s">
        <v>33</v>
      </c>
      <c r="U68" s="5" t="s">
        <v>34</v>
      </c>
      <c r="V68" s="7" t="str">
        <f>VLOOKUP(N68,[2]Wypowiedzenia!$B$2:$D$99,2,FALSE)</f>
        <v>2 miesiące</v>
      </c>
      <c r="W68" s="6" t="str">
        <f>VLOOKUP(N68,[2]Wypowiedzenia!$B$2:$D$99,3,FALSE)</f>
        <v>koniec miesiąca kalendarzowego</v>
      </c>
      <c r="X68" s="6" t="s">
        <v>32</v>
      </c>
      <c r="Y68" s="9">
        <v>44044</v>
      </c>
      <c r="Z68" s="9">
        <v>44561</v>
      </c>
      <c r="AA68" s="5" t="s">
        <v>35</v>
      </c>
      <c r="AB68" s="10"/>
    </row>
    <row r="69" spans="2:28" ht="30" x14ac:dyDescent="0.25">
      <c r="B69" s="1">
        <v>69</v>
      </c>
      <c r="C69" s="5" t="s">
        <v>24</v>
      </c>
      <c r="D69" s="5" t="s">
        <v>25</v>
      </c>
      <c r="E69" s="5" t="s">
        <v>26</v>
      </c>
      <c r="F69" s="5" t="s">
        <v>27</v>
      </c>
      <c r="G69" s="5" t="s">
        <v>28</v>
      </c>
      <c r="H69" s="5">
        <v>9581370512</v>
      </c>
      <c r="I69" s="6" t="s">
        <v>114</v>
      </c>
      <c r="J69" s="7" t="str">
        <f>VLOOKUP(O69,[1]Arkusz2!$B$2:$G$87,4,FALSE)</f>
        <v>Romana Dmowskiego</v>
      </c>
      <c r="K69" s="7">
        <f>VLOOKUP($O69,[1]Arkusz2!$B$2:$G$87,5,FALSE)</f>
        <v>13</v>
      </c>
      <c r="L69" s="7" t="str">
        <f>VLOOKUP($O69,[1]Arkusz2!$B$2:$G$87,6,FALSE)</f>
        <v>80-336</v>
      </c>
      <c r="M69" s="7" t="str">
        <f>VLOOKUP($O69,[1]Arkusz2!$B$2:$G$87,3,FALSE)</f>
        <v>Gdańsk</v>
      </c>
      <c r="N69" s="7" t="s">
        <v>169</v>
      </c>
      <c r="O69" s="7">
        <v>150711057</v>
      </c>
      <c r="P69" s="7" t="s">
        <v>170</v>
      </c>
      <c r="Q69" s="8">
        <f>VLOOKUP(N69,'[1]Wolumeny przetarg'!$C$2:$F$107,3,FALSE)</f>
        <v>0</v>
      </c>
      <c r="R69" s="8">
        <f>VLOOKUP(N69,'[1]Wolumeny przetarg'!$C$2:$F$107,4,FALSE)</f>
        <v>108306</v>
      </c>
      <c r="S69" s="7" t="s">
        <v>32</v>
      </c>
      <c r="T69" s="5" t="s">
        <v>33</v>
      </c>
      <c r="U69" s="5" t="s">
        <v>34</v>
      </c>
      <c r="V69" s="7" t="str">
        <f>VLOOKUP(N69,[2]Wypowiedzenia!$B$2:$D$99,2,FALSE)</f>
        <v>2 miesiące</v>
      </c>
      <c r="W69" s="6" t="str">
        <f>VLOOKUP(N69,[2]Wypowiedzenia!$B$2:$D$99,3,FALSE)</f>
        <v>koniec miesiąca kalendarzowego</v>
      </c>
      <c r="X69" s="6" t="s">
        <v>32</v>
      </c>
      <c r="Y69" s="9">
        <v>44044</v>
      </c>
      <c r="Z69" s="9">
        <v>44561</v>
      </c>
      <c r="AA69" s="5" t="s">
        <v>35</v>
      </c>
      <c r="AB69" s="10"/>
    </row>
    <row r="70" spans="2:28" ht="30" x14ac:dyDescent="0.25">
      <c r="B70" s="1">
        <v>70</v>
      </c>
      <c r="C70" s="5" t="s">
        <v>24</v>
      </c>
      <c r="D70" s="5" t="s">
        <v>25</v>
      </c>
      <c r="E70" s="5" t="s">
        <v>26</v>
      </c>
      <c r="F70" s="5" t="s">
        <v>27</v>
      </c>
      <c r="G70" s="5" t="s">
        <v>28</v>
      </c>
      <c r="H70" s="5">
        <v>9581370512</v>
      </c>
      <c r="I70" s="6" t="s">
        <v>163</v>
      </c>
      <c r="J70" s="7" t="str">
        <f>VLOOKUP(O70,[1]Arkusz2!$B$2:$G$87,4,FALSE)</f>
        <v>-</v>
      </c>
      <c r="K70" s="7" t="str">
        <f>VLOOKUP($O70,[1]Arkusz2!$B$2:$G$87,5,FALSE)</f>
        <v>-</v>
      </c>
      <c r="L70" s="7" t="str">
        <f>VLOOKUP($O70,[1]Arkusz2!$B$2:$G$87,6,FALSE)</f>
        <v>80-336</v>
      </c>
      <c r="M70" s="7" t="str">
        <f>VLOOKUP($O70,[1]Arkusz2!$B$2:$G$87,3,FALSE)</f>
        <v>Gdańsk</v>
      </c>
      <c r="N70" s="7" t="s">
        <v>171</v>
      </c>
      <c r="O70" s="7">
        <v>150711067</v>
      </c>
      <c r="P70" s="7" t="s">
        <v>41</v>
      </c>
      <c r="Q70" s="8">
        <f>VLOOKUP(N70,'[1]Wolumeny przetarg'!$C$2:$F$107,3,FALSE)</f>
        <v>75515</v>
      </c>
      <c r="R70" s="8">
        <f>VLOOKUP(N70,'[1]Wolumeny przetarg'!$C$2:$F$107,4,FALSE)</f>
        <v>0</v>
      </c>
      <c r="S70" s="7" t="s">
        <v>32</v>
      </c>
      <c r="T70" s="5" t="s">
        <v>33</v>
      </c>
      <c r="U70" s="5" t="s">
        <v>34</v>
      </c>
      <c r="V70" s="7" t="str">
        <f>VLOOKUP(N70,[2]Wypowiedzenia!$B$2:$D$99,2,FALSE)</f>
        <v>2 miesiące</v>
      </c>
      <c r="W70" s="6" t="str">
        <f>VLOOKUP(N70,[2]Wypowiedzenia!$B$2:$D$99,3,FALSE)</f>
        <v>koniec miesiąca kalendarzowego</v>
      </c>
      <c r="X70" s="6" t="s">
        <v>32</v>
      </c>
      <c r="Y70" s="9">
        <v>44044</v>
      </c>
      <c r="Z70" s="9">
        <v>44561</v>
      </c>
      <c r="AA70" s="5" t="s">
        <v>35</v>
      </c>
      <c r="AB70" s="10"/>
    </row>
    <row r="71" spans="2:28" ht="30" x14ac:dyDescent="0.25">
      <c r="B71" s="1">
        <v>71</v>
      </c>
      <c r="C71" s="5" t="s">
        <v>24</v>
      </c>
      <c r="D71" s="5" t="s">
        <v>25</v>
      </c>
      <c r="E71" s="5" t="s">
        <v>26</v>
      </c>
      <c r="F71" s="5" t="s">
        <v>27</v>
      </c>
      <c r="G71" s="5" t="s">
        <v>28</v>
      </c>
      <c r="H71" s="5">
        <v>9581370512</v>
      </c>
      <c r="I71" s="6" t="s">
        <v>163</v>
      </c>
      <c r="J71" s="7" t="str">
        <f>VLOOKUP(O71,[1]Arkusz2!$B$2:$G$87,4,FALSE)</f>
        <v>-</v>
      </c>
      <c r="K71" s="7" t="str">
        <f>VLOOKUP($O71,[1]Arkusz2!$B$2:$G$87,5,FALSE)</f>
        <v>-</v>
      </c>
      <c r="L71" s="7" t="str">
        <f>VLOOKUP($O71,[1]Arkusz2!$B$2:$G$87,6,FALSE)</f>
        <v>80-336</v>
      </c>
      <c r="M71" s="7" t="str">
        <f>VLOOKUP($O71,[1]Arkusz2!$B$2:$G$87,3,FALSE)</f>
        <v>Gdańsk</v>
      </c>
      <c r="N71" s="7" t="s">
        <v>172</v>
      </c>
      <c r="O71" s="7">
        <v>150711068</v>
      </c>
      <c r="P71" s="7" t="s">
        <v>70</v>
      </c>
      <c r="Q71" s="8">
        <f>VLOOKUP(N71,'[1]Wolumeny przetarg'!$C$2:$F$107,3,FALSE)</f>
        <v>0</v>
      </c>
      <c r="R71" s="8">
        <f>VLOOKUP(N71,'[1]Wolumeny przetarg'!$C$2:$F$107,4,FALSE)</f>
        <v>0</v>
      </c>
      <c r="S71" s="7" t="s">
        <v>32</v>
      </c>
      <c r="T71" s="5" t="s">
        <v>33</v>
      </c>
      <c r="U71" s="5" t="s">
        <v>34</v>
      </c>
      <c r="V71" s="7" t="str">
        <f>VLOOKUP(N71,[2]Wypowiedzenia!$B$2:$D$99,2,FALSE)</f>
        <v>2 miesiące</v>
      </c>
      <c r="W71" s="6" t="str">
        <f>VLOOKUP(N71,[2]Wypowiedzenia!$B$2:$D$99,3,FALSE)</f>
        <v>koniec miesiąca kalendarzowego</v>
      </c>
      <c r="X71" s="6" t="s">
        <v>32</v>
      </c>
      <c r="Y71" s="9">
        <v>44044</v>
      </c>
      <c r="Z71" s="9">
        <v>44561</v>
      </c>
      <c r="AA71" s="5" t="s">
        <v>35</v>
      </c>
      <c r="AB71" s="10"/>
    </row>
    <row r="72" spans="2:28" ht="30" x14ac:dyDescent="0.25">
      <c r="B72" s="1">
        <v>72</v>
      </c>
      <c r="C72" s="5" t="s">
        <v>24</v>
      </c>
      <c r="D72" s="5" t="s">
        <v>25</v>
      </c>
      <c r="E72" s="5" t="s">
        <v>26</v>
      </c>
      <c r="F72" s="5" t="s">
        <v>27</v>
      </c>
      <c r="G72" s="5" t="s">
        <v>28</v>
      </c>
      <c r="H72" s="5">
        <v>9581370512</v>
      </c>
      <c r="I72" s="6" t="s">
        <v>173</v>
      </c>
      <c r="J72" s="7" t="str">
        <f>VLOOKUP(O72,[1]Arkusz2!$B$2:$G$87,4,FALSE)</f>
        <v>-</v>
      </c>
      <c r="K72" s="7" t="str">
        <f>VLOOKUP($O72,[1]Arkusz2!$B$2:$G$87,5,FALSE)</f>
        <v>-</v>
      </c>
      <c r="L72" s="7" t="str">
        <f>VLOOKUP($O72,[1]Arkusz2!$B$2:$G$87,6,FALSE)</f>
        <v>81-558</v>
      </c>
      <c r="M72" s="7" t="str">
        <f>VLOOKUP($O72,[1]Arkusz2!$B$2:$G$87,3,FALSE)</f>
        <v>Gdynia</v>
      </c>
      <c r="N72" s="7" t="s">
        <v>174</v>
      </c>
      <c r="O72" s="7">
        <v>150713165</v>
      </c>
      <c r="P72" s="7" t="s">
        <v>41</v>
      </c>
      <c r="Q72" s="8">
        <f>VLOOKUP(N72,'[1]Wolumeny przetarg'!$C$2:$F$107,3,FALSE)</f>
        <v>27770</v>
      </c>
      <c r="R72" s="8">
        <f>VLOOKUP(N72,'[1]Wolumeny przetarg'!$C$2:$F$107,4,FALSE)</f>
        <v>0</v>
      </c>
      <c r="S72" s="7" t="s">
        <v>32</v>
      </c>
      <c r="T72" s="5" t="s">
        <v>33</v>
      </c>
      <c r="U72" s="5" t="s">
        <v>34</v>
      </c>
      <c r="V72" s="7" t="str">
        <f>VLOOKUP(N72,[2]Wypowiedzenia!$B$2:$D$99,2,FALSE)</f>
        <v>2 miesiące</v>
      </c>
      <c r="W72" s="6" t="str">
        <f>VLOOKUP(N72,[2]Wypowiedzenia!$B$2:$D$99,3,FALSE)</f>
        <v>koniec miesiąca kalendarzowego</v>
      </c>
      <c r="X72" s="6" t="s">
        <v>32</v>
      </c>
      <c r="Y72" s="9">
        <v>44044</v>
      </c>
      <c r="Z72" s="9">
        <v>44561</v>
      </c>
      <c r="AA72" s="5" t="s">
        <v>35</v>
      </c>
      <c r="AB72" s="10"/>
    </row>
    <row r="73" spans="2:28" ht="30" x14ac:dyDescent="0.25">
      <c r="B73" s="1">
        <v>73</v>
      </c>
      <c r="C73" s="5" t="s">
        <v>24</v>
      </c>
      <c r="D73" s="5" t="s">
        <v>25</v>
      </c>
      <c r="E73" s="5" t="s">
        <v>26</v>
      </c>
      <c r="F73" s="5" t="s">
        <v>27</v>
      </c>
      <c r="G73" s="5" t="s">
        <v>28</v>
      </c>
      <c r="H73" s="5">
        <v>9581370512</v>
      </c>
      <c r="I73" s="6" t="s">
        <v>163</v>
      </c>
      <c r="J73" s="7" t="str">
        <f>VLOOKUP(O73,[1]Arkusz2!$B$2:$G$87,4,FALSE)</f>
        <v>-</v>
      </c>
      <c r="K73" s="7" t="str">
        <f>VLOOKUP($O73,[1]Arkusz2!$B$2:$G$87,5,FALSE)</f>
        <v>-</v>
      </c>
      <c r="L73" s="7" t="str">
        <f>VLOOKUP($O73,[1]Arkusz2!$B$2:$G$87,6,FALSE)</f>
        <v>80-243</v>
      </c>
      <c r="M73" s="7" t="str">
        <f>VLOOKUP($O73,[1]Arkusz2!$B$2:$G$87,3,FALSE)</f>
        <v>Gdańsk</v>
      </c>
      <c r="N73" s="7" t="s">
        <v>175</v>
      </c>
      <c r="O73" s="7">
        <v>150720107</v>
      </c>
      <c r="P73" s="7" t="s">
        <v>41</v>
      </c>
      <c r="Q73" s="8">
        <f>VLOOKUP(N73,'[1]Wolumeny przetarg'!$C$2:$F$107,3,FALSE)</f>
        <v>170</v>
      </c>
      <c r="R73" s="8">
        <f>VLOOKUP(N73,'[1]Wolumeny przetarg'!$C$2:$F$107,4,FALSE)</f>
        <v>0</v>
      </c>
      <c r="S73" s="7" t="s">
        <v>32</v>
      </c>
      <c r="T73" s="5" t="s">
        <v>33</v>
      </c>
      <c r="U73" s="5" t="s">
        <v>34</v>
      </c>
      <c r="V73" s="7" t="str">
        <f>VLOOKUP(N73,[2]Wypowiedzenia!$B$2:$D$99,2,FALSE)</f>
        <v>2 miesiące</v>
      </c>
      <c r="W73" s="6" t="str">
        <f>VLOOKUP(N73,[2]Wypowiedzenia!$B$2:$D$99,3,FALSE)</f>
        <v>koniec miesiąca kalendarzowego</v>
      </c>
      <c r="X73" s="6" t="s">
        <v>32</v>
      </c>
      <c r="Y73" s="9">
        <v>44044</v>
      </c>
      <c r="Z73" s="9">
        <v>44561</v>
      </c>
      <c r="AA73" s="5" t="s">
        <v>35</v>
      </c>
      <c r="AB73" s="10"/>
    </row>
    <row r="74" spans="2:28" ht="30" x14ac:dyDescent="0.25">
      <c r="B74" s="1">
        <v>74</v>
      </c>
      <c r="C74" s="5" t="s">
        <v>24</v>
      </c>
      <c r="D74" s="5" t="s">
        <v>25</v>
      </c>
      <c r="E74" s="5" t="s">
        <v>26</v>
      </c>
      <c r="F74" s="5" t="s">
        <v>27</v>
      </c>
      <c r="G74" s="5" t="s">
        <v>28</v>
      </c>
      <c r="H74" s="5">
        <v>9581370512</v>
      </c>
      <c r="I74" s="6" t="s">
        <v>114</v>
      </c>
      <c r="J74" s="7" t="str">
        <f>VLOOKUP(O74,[1]Arkusz2!$B$2:$G$87,4,FALSE)</f>
        <v>-</v>
      </c>
      <c r="K74" s="7" t="str">
        <f>VLOOKUP($O74,[1]Arkusz2!$B$2:$G$87,5,FALSE)</f>
        <v>-</v>
      </c>
      <c r="L74" s="7" t="str">
        <f>VLOOKUP($O74,[1]Arkusz2!$B$2:$G$87,6,FALSE)</f>
        <v>80-336</v>
      </c>
      <c r="M74" s="7" t="str">
        <f>VLOOKUP($O74,[1]Arkusz2!$B$2:$G$87,3,FALSE)</f>
        <v>Gdańsk</v>
      </c>
      <c r="N74" s="7" t="s">
        <v>176</v>
      </c>
      <c r="O74" s="7">
        <v>150770003</v>
      </c>
      <c r="P74" s="7" t="s">
        <v>41</v>
      </c>
      <c r="Q74" s="8">
        <f>VLOOKUP(N74,'[1]Wolumeny przetarg'!$C$2:$F$107,3,FALSE)</f>
        <v>3246</v>
      </c>
      <c r="R74" s="8">
        <f>VLOOKUP(N74,'[1]Wolumeny przetarg'!$C$2:$F$107,4,FALSE)</f>
        <v>0</v>
      </c>
      <c r="S74" s="7" t="s">
        <v>32</v>
      </c>
      <c r="T74" s="5" t="s">
        <v>33</v>
      </c>
      <c r="U74" s="5" t="s">
        <v>34</v>
      </c>
      <c r="V74" s="7" t="str">
        <f>VLOOKUP(N74,[2]Wypowiedzenia!$B$2:$D$99,2,FALSE)</f>
        <v>2 miesiące</v>
      </c>
      <c r="W74" s="6" t="str">
        <f>VLOOKUP(N74,[2]Wypowiedzenia!$B$2:$D$99,3,FALSE)</f>
        <v>koniec miesiąca kalendarzowego</v>
      </c>
      <c r="X74" s="6" t="s">
        <v>32</v>
      </c>
      <c r="Y74" s="9">
        <v>44044</v>
      </c>
      <c r="Z74" s="9">
        <v>44561</v>
      </c>
      <c r="AA74" s="5" t="s">
        <v>35</v>
      </c>
      <c r="AB74" s="10"/>
    </row>
    <row r="75" spans="2:28" ht="30" x14ac:dyDescent="0.25">
      <c r="B75" s="1">
        <v>75</v>
      </c>
      <c r="C75" s="5" t="s">
        <v>24</v>
      </c>
      <c r="D75" s="5" t="s">
        <v>25</v>
      </c>
      <c r="E75" s="5" t="s">
        <v>26</v>
      </c>
      <c r="F75" s="5" t="s">
        <v>27</v>
      </c>
      <c r="G75" s="5" t="s">
        <v>28</v>
      </c>
      <c r="H75" s="5">
        <v>9581370512</v>
      </c>
      <c r="I75" s="6" t="s">
        <v>114</v>
      </c>
      <c r="J75" s="7" t="str">
        <f>VLOOKUP(O75,[1]Arkusz2!$B$2:$G$87,4,FALSE)</f>
        <v>-</v>
      </c>
      <c r="K75" s="7" t="str">
        <f>VLOOKUP($O75,[1]Arkusz2!$B$2:$G$87,5,FALSE)</f>
        <v>-</v>
      </c>
      <c r="L75" s="7" t="str">
        <f>VLOOKUP($O75,[1]Arkusz2!$B$2:$G$87,6,FALSE)</f>
        <v>80-336</v>
      </c>
      <c r="M75" s="7" t="str">
        <f>VLOOKUP($O75,[1]Arkusz2!$B$2:$G$87,3,FALSE)</f>
        <v>Gdańsk</v>
      </c>
      <c r="N75" s="7" t="s">
        <v>177</v>
      </c>
      <c r="O75" s="7">
        <v>150770004</v>
      </c>
      <c r="P75" s="7" t="s">
        <v>41</v>
      </c>
      <c r="Q75" s="8">
        <f>VLOOKUP(N75,'[1]Wolumeny przetarg'!$C$2:$F$107,3,FALSE)</f>
        <v>4175</v>
      </c>
      <c r="R75" s="8">
        <f>VLOOKUP(N75,'[1]Wolumeny przetarg'!$C$2:$F$107,4,FALSE)</f>
        <v>0</v>
      </c>
      <c r="S75" s="7" t="s">
        <v>32</v>
      </c>
      <c r="T75" s="5" t="s">
        <v>33</v>
      </c>
      <c r="U75" s="5" t="s">
        <v>34</v>
      </c>
      <c r="V75" s="7" t="str">
        <f>VLOOKUP(N75,[2]Wypowiedzenia!$B$2:$D$99,2,FALSE)</f>
        <v>2 miesiące</v>
      </c>
      <c r="W75" s="6" t="str">
        <f>VLOOKUP(N75,[2]Wypowiedzenia!$B$2:$D$99,3,FALSE)</f>
        <v>koniec miesiąca kalendarzowego</v>
      </c>
      <c r="X75" s="6" t="s">
        <v>32</v>
      </c>
      <c r="Y75" s="9">
        <v>44044</v>
      </c>
      <c r="Z75" s="9">
        <v>44561</v>
      </c>
      <c r="AA75" s="5" t="s">
        <v>35</v>
      </c>
      <c r="AB75" s="10"/>
    </row>
    <row r="76" spans="2:28" ht="30" x14ac:dyDescent="0.25">
      <c r="B76" s="1">
        <v>76</v>
      </c>
      <c r="C76" s="5" t="s">
        <v>24</v>
      </c>
      <c r="D76" s="5" t="s">
        <v>25</v>
      </c>
      <c r="E76" s="5" t="s">
        <v>26</v>
      </c>
      <c r="F76" s="5" t="s">
        <v>27</v>
      </c>
      <c r="G76" s="5" t="s">
        <v>28</v>
      </c>
      <c r="H76" s="5">
        <v>9581370512</v>
      </c>
      <c r="I76" s="6" t="s">
        <v>114</v>
      </c>
      <c r="J76" s="7" t="str">
        <f>VLOOKUP(O76,[1]Arkusz2!$B$2:$G$87,4,FALSE)</f>
        <v>-</v>
      </c>
      <c r="K76" s="7" t="str">
        <f>VLOOKUP($O76,[1]Arkusz2!$B$2:$G$87,5,FALSE)</f>
        <v>-</v>
      </c>
      <c r="L76" s="7" t="str">
        <f>VLOOKUP($O76,[1]Arkusz2!$B$2:$G$87,6,FALSE)</f>
        <v>84-200</v>
      </c>
      <c r="M76" s="7" t="str">
        <f>VLOOKUP($O76,[1]Arkusz2!$B$2:$G$87,3,FALSE)</f>
        <v>Wejherowo</v>
      </c>
      <c r="N76" s="7" t="s">
        <v>178</v>
      </c>
      <c r="O76" s="7">
        <v>150811106</v>
      </c>
      <c r="P76" s="7" t="s">
        <v>41</v>
      </c>
      <c r="Q76" s="8">
        <f>VLOOKUP(N76,'[1]Wolumeny przetarg'!$C$2:$F$107,3,FALSE)</f>
        <v>167</v>
      </c>
      <c r="R76" s="8">
        <f>VLOOKUP(N76,'[1]Wolumeny przetarg'!$C$2:$F$107,4,FALSE)</f>
        <v>0</v>
      </c>
      <c r="S76" s="7" t="s">
        <v>32</v>
      </c>
      <c r="T76" s="5" t="s">
        <v>33</v>
      </c>
      <c r="U76" s="5" t="s">
        <v>34</v>
      </c>
      <c r="V76" s="7" t="str">
        <f>VLOOKUP(N76,[2]Wypowiedzenia!$B$2:$D$99,2,FALSE)</f>
        <v>2 miesiące</v>
      </c>
      <c r="W76" s="6" t="str">
        <f>VLOOKUP(N76,[2]Wypowiedzenia!$B$2:$D$99,3,FALSE)</f>
        <v>koniec miesiąca kalendarzowego</v>
      </c>
      <c r="X76" s="6" t="s">
        <v>32</v>
      </c>
      <c r="Y76" s="9">
        <v>44044</v>
      </c>
      <c r="Z76" s="9">
        <v>44561</v>
      </c>
      <c r="AA76" s="5" t="s">
        <v>35</v>
      </c>
      <c r="AB76" s="10"/>
    </row>
    <row r="77" spans="2:28" ht="30" x14ac:dyDescent="0.25">
      <c r="B77" s="1">
        <v>77</v>
      </c>
      <c r="C77" s="5" t="s">
        <v>24</v>
      </c>
      <c r="D77" s="5" t="s">
        <v>25</v>
      </c>
      <c r="E77" s="5" t="s">
        <v>26</v>
      </c>
      <c r="F77" s="5" t="s">
        <v>27</v>
      </c>
      <c r="G77" s="5" t="s">
        <v>28</v>
      </c>
      <c r="H77" s="5">
        <v>9581370512</v>
      </c>
      <c r="I77" s="6" t="s">
        <v>179</v>
      </c>
      <c r="J77" s="7" t="str">
        <f>VLOOKUP(O77,[1]Arkusz2!$B$2:$G$87,4,FALSE)</f>
        <v>-</v>
      </c>
      <c r="K77" s="7" t="str">
        <f>VLOOKUP($O77,[1]Arkusz2!$B$2:$G$87,5,FALSE)</f>
        <v>-</v>
      </c>
      <c r="L77" s="7" t="str">
        <f>VLOOKUP($O77,[1]Arkusz2!$B$2:$G$87,6,FALSE)</f>
        <v>81-155</v>
      </c>
      <c r="M77" s="7" t="str">
        <f>VLOOKUP($O77,[1]Arkusz2!$B$2:$G$87,3,FALSE)</f>
        <v>Gdynia</v>
      </c>
      <c r="N77" s="7" t="s">
        <v>180</v>
      </c>
      <c r="O77" s="7">
        <v>150812039</v>
      </c>
      <c r="P77" s="7" t="s">
        <v>41</v>
      </c>
      <c r="Q77" s="8">
        <f>VLOOKUP(N77,'[1]Wolumeny przetarg'!$C$2:$F$107,3,FALSE)</f>
        <v>2968</v>
      </c>
      <c r="R77" s="8">
        <f>VLOOKUP(N77,'[1]Wolumeny przetarg'!$C$2:$F$107,4,FALSE)</f>
        <v>0</v>
      </c>
      <c r="S77" s="7" t="s">
        <v>32</v>
      </c>
      <c r="T77" s="5" t="s">
        <v>33</v>
      </c>
      <c r="U77" s="5" t="s">
        <v>34</v>
      </c>
      <c r="V77" s="7" t="str">
        <f>VLOOKUP(N77,[2]Wypowiedzenia!$B$2:$D$99,2,FALSE)</f>
        <v>2 miesiące</v>
      </c>
      <c r="W77" s="6" t="str">
        <f>VLOOKUP(N77,[2]Wypowiedzenia!$B$2:$D$99,3,FALSE)</f>
        <v>koniec miesiąca kalendarzowego</v>
      </c>
      <c r="X77" s="6" t="s">
        <v>32</v>
      </c>
      <c r="Y77" s="9">
        <v>44044</v>
      </c>
      <c r="Z77" s="9">
        <v>44561</v>
      </c>
      <c r="AA77" s="5" t="s">
        <v>35</v>
      </c>
      <c r="AB77" s="10"/>
    </row>
    <row r="78" spans="2:28" ht="30" x14ac:dyDescent="0.25">
      <c r="B78" s="1">
        <v>78</v>
      </c>
      <c r="C78" s="5" t="s">
        <v>24</v>
      </c>
      <c r="D78" s="5" t="s">
        <v>25</v>
      </c>
      <c r="E78" s="5" t="s">
        <v>26</v>
      </c>
      <c r="F78" s="5" t="s">
        <v>27</v>
      </c>
      <c r="G78" s="5" t="s">
        <v>28</v>
      </c>
      <c r="H78" s="5">
        <v>9581370512</v>
      </c>
      <c r="I78" s="6" t="s">
        <v>181</v>
      </c>
      <c r="J78" s="7" t="str">
        <f>VLOOKUP(O78,[1]Arkusz2!$B$2:$G$87,4,FALSE)</f>
        <v>-</v>
      </c>
      <c r="K78" s="7" t="str">
        <f>VLOOKUP($O78,[1]Arkusz2!$B$2:$G$87,5,FALSE)</f>
        <v>-</v>
      </c>
      <c r="L78" s="7" t="str">
        <f>VLOOKUP($O78,[1]Arkusz2!$B$2:$G$87,6,FALSE)</f>
        <v>81-029</v>
      </c>
      <c r="M78" s="7" t="str">
        <f>VLOOKUP($O78,[1]Arkusz2!$B$2:$G$87,3,FALSE)</f>
        <v>Gdynia</v>
      </c>
      <c r="N78" s="7" t="s">
        <v>182</v>
      </c>
      <c r="O78" s="7">
        <v>150817101</v>
      </c>
      <c r="P78" s="7" t="s">
        <v>41</v>
      </c>
      <c r="Q78" s="8">
        <f>VLOOKUP(N78,'[1]Wolumeny przetarg'!$C$2:$F$107,3,FALSE)</f>
        <v>44099</v>
      </c>
      <c r="R78" s="8">
        <f>VLOOKUP(N78,'[1]Wolumeny przetarg'!$C$2:$F$107,4,FALSE)</f>
        <v>0</v>
      </c>
      <c r="S78" s="7" t="s">
        <v>32</v>
      </c>
      <c r="T78" s="5" t="s">
        <v>33</v>
      </c>
      <c r="U78" s="5" t="s">
        <v>34</v>
      </c>
      <c r="V78" s="7" t="str">
        <f>VLOOKUP(N78,[2]Wypowiedzenia!$B$2:$D$99,2,FALSE)</f>
        <v>2 miesiące</v>
      </c>
      <c r="W78" s="6" t="str">
        <f>VLOOKUP(N78,[2]Wypowiedzenia!$B$2:$D$99,3,FALSE)</f>
        <v>koniec miesiąca kalendarzowego</v>
      </c>
      <c r="X78" s="6" t="s">
        <v>32</v>
      </c>
      <c r="Y78" s="9">
        <v>44044</v>
      </c>
      <c r="Z78" s="9">
        <v>44561</v>
      </c>
      <c r="AA78" s="5" t="s">
        <v>35</v>
      </c>
      <c r="AB78" s="10"/>
    </row>
    <row r="79" spans="2:28" ht="30" x14ac:dyDescent="0.25">
      <c r="B79" s="1">
        <v>79</v>
      </c>
      <c r="C79" s="5" t="s">
        <v>24</v>
      </c>
      <c r="D79" s="5" t="s">
        <v>25</v>
      </c>
      <c r="E79" s="5" t="s">
        <v>26</v>
      </c>
      <c r="F79" s="5" t="s">
        <v>27</v>
      </c>
      <c r="G79" s="5" t="s">
        <v>28</v>
      </c>
      <c r="H79" s="5">
        <v>9581370512</v>
      </c>
      <c r="I79" s="6" t="s">
        <v>183</v>
      </c>
      <c r="J79" s="7" t="str">
        <f>VLOOKUP(O79,[1]Arkusz2!$B$2:$G$87,4,FALSE)</f>
        <v>Dworcowa</v>
      </c>
      <c r="K79" s="7" t="str">
        <f>VLOOKUP($O79,[1]Arkusz2!$B$2:$G$87,5,FALSE)</f>
        <v>-</v>
      </c>
      <c r="L79" s="7" t="str">
        <f>VLOOKUP($O79,[1]Arkusz2!$B$2:$G$87,6,FALSE)</f>
        <v>83-400</v>
      </c>
      <c r="M79" s="7" t="str">
        <f>VLOOKUP($O79,[1]Arkusz2!$B$2:$G$87,3,FALSE)</f>
        <v>Kościerzyna</v>
      </c>
      <c r="N79" s="7" t="s">
        <v>184</v>
      </c>
      <c r="O79" s="7">
        <v>150821008</v>
      </c>
      <c r="P79" s="7" t="s">
        <v>185</v>
      </c>
      <c r="Q79" s="8">
        <f>VLOOKUP(N79,'[1]Wolumeny przetarg'!$C$2:$F$107,3,FALSE)</f>
        <v>0</v>
      </c>
      <c r="R79" s="8">
        <f>VLOOKUP(N79,'[1]Wolumeny przetarg'!$C$2:$F$107,4,FALSE)</f>
        <v>26449</v>
      </c>
      <c r="S79" s="7" t="s">
        <v>32</v>
      </c>
      <c r="T79" s="5" t="s">
        <v>33</v>
      </c>
      <c r="U79" s="5" t="s">
        <v>34</v>
      </c>
      <c r="V79" s="7" t="str">
        <f>VLOOKUP(N79,[2]Wypowiedzenia!$B$2:$D$99,2,FALSE)</f>
        <v>2 miesiące</v>
      </c>
      <c r="W79" s="6" t="str">
        <f>VLOOKUP(N79,[2]Wypowiedzenia!$B$2:$D$99,3,FALSE)</f>
        <v>koniec miesiąca kalendarzowego</v>
      </c>
      <c r="X79" s="6" t="s">
        <v>32</v>
      </c>
      <c r="Y79" s="9">
        <v>44044</v>
      </c>
      <c r="Z79" s="9">
        <v>44561</v>
      </c>
      <c r="AA79" s="5" t="s">
        <v>35</v>
      </c>
      <c r="AB79" s="10"/>
    </row>
    <row r="80" spans="2:28" ht="30" x14ac:dyDescent="0.25">
      <c r="B80" s="1">
        <v>80</v>
      </c>
      <c r="C80" s="5" t="s">
        <v>24</v>
      </c>
      <c r="D80" s="5" t="s">
        <v>25</v>
      </c>
      <c r="E80" s="5" t="s">
        <v>26</v>
      </c>
      <c r="F80" s="5" t="s">
        <v>27</v>
      </c>
      <c r="G80" s="5" t="s">
        <v>28</v>
      </c>
      <c r="H80" s="5">
        <v>9581370512</v>
      </c>
      <c r="I80" s="6" t="s">
        <v>186</v>
      </c>
      <c r="J80" s="7" t="s">
        <v>37</v>
      </c>
      <c r="K80" s="7" t="s">
        <v>37</v>
      </c>
      <c r="L80" s="7" t="s">
        <v>187</v>
      </c>
      <c r="M80" s="7" t="s">
        <v>188</v>
      </c>
      <c r="N80" s="7" t="s">
        <v>189</v>
      </c>
      <c r="O80" s="7">
        <v>150888021</v>
      </c>
      <c r="P80" s="7" t="s">
        <v>41</v>
      </c>
      <c r="Q80" s="8">
        <f>VLOOKUP(N80,'[1]Wolumeny przetarg'!$C$2:$F$107,3,FALSE)</f>
        <v>3</v>
      </c>
      <c r="R80" s="8">
        <f>VLOOKUP(N80,'[1]Wolumeny przetarg'!$C$2:$F$107,4,FALSE)</f>
        <v>0</v>
      </c>
      <c r="S80" s="7" t="s">
        <v>32</v>
      </c>
      <c r="T80" s="5" t="s">
        <v>33</v>
      </c>
      <c r="U80" s="5" t="s">
        <v>34</v>
      </c>
      <c r="V80" s="7" t="s">
        <v>190</v>
      </c>
      <c r="W80" s="6" t="s">
        <v>43</v>
      </c>
      <c r="X80" s="6" t="s">
        <v>32</v>
      </c>
      <c r="Y80" s="9">
        <v>44044</v>
      </c>
      <c r="Z80" s="9">
        <v>44561</v>
      </c>
      <c r="AA80" s="5" t="s">
        <v>35</v>
      </c>
      <c r="AB80" s="10"/>
    </row>
    <row r="81" spans="2:28" ht="30" x14ac:dyDescent="0.25">
      <c r="B81" s="1">
        <v>81</v>
      </c>
      <c r="C81" s="5" t="s">
        <v>24</v>
      </c>
      <c r="D81" s="5" t="s">
        <v>25</v>
      </c>
      <c r="E81" s="5" t="s">
        <v>26</v>
      </c>
      <c r="F81" s="5" t="s">
        <v>27</v>
      </c>
      <c r="G81" s="5" t="s">
        <v>28</v>
      </c>
      <c r="H81" s="5">
        <v>9581370512</v>
      </c>
      <c r="I81" s="6" t="s">
        <v>191</v>
      </c>
      <c r="J81" s="7" t="str">
        <f>VLOOKUP(O81,[1]Arkusz2!$B$2:$G$87,4,FALSE)</f>
        <v>-</v>
      </c>
      <c r="K81" s="7" t="str">
        <f>VLOOKUP($O81,[1]Arkusz2!$B$2:$G$87,5,FALSE)</f>
        <v>-</v>
      </c>
      <c r="L81" s="7" t="str">
        <f>VLOOKUP($O81,[1]Arkusz2!$B$2:$G$87,6,FALSE)</f>
        <v>81-220</v>
      </c>
      <c r="M81" s="7" t="str">
        <f>VLOOKUP($O81,[1]Arkusz2!$B$2:$G$87,3,FALSE)</f>
        <v>Gdynia</v>
      </c>
      <c r="N81" s="7" t="s">
        <v>192</v>
      </c>
      <c r="O81" s="7">
        <v>150817003</v>
      </c>
      <c r="P81" s="7" t="s">
        <v>41</v>
      </c>
      <c r="Q81" s="8">
        <f>VLOOKUP(N81,'[1]Wolumeny przetarg'!$C$2:$F$107,3,FALSE)</f>
        <v>29637</v>
      </c>
      <c r="R81" s="8">
        <f>VLOOKUP(N81,'[1]Wolumeny przetarg'!$C$2:$F$107,4,FALSE)</f>
        <v>0</v>
      </c>
      <c r="S81" s="7" t="s">
        <v>32</v>
      </c>
      <c r="T81" s="5" t="s">
        <v>33</v>
      </c>
      <c r="U81" s="5" t="s">
        <v>34</v>
      </c>
      <c r="V81" s="7" t="str">
        <f>VLOOKUP(N81,[2]Wypowiedzenia!$B$2:$D$99,2,FALSE)</f>
        <v>3 miesiące</v>
      </c>
      <c r="W81" s="6" t="str">
        <f>VLOOKUP(N81,[2]Wypowiedzenia!$B$2:$D$99,3,FALSE)</f>
        <v>koniec miesiąca kalendarzowego</v>
      </c>
      <c r="X81" s="6" t="s">
        <v>32</v>
      </c>
      <c r="Y81" s="9">
        <v>44075</v>
      </c>
      <c r="Z81" s="9">
        <v>44561</v>
      </c>
      <c r="AA81" s="5" t="s">
        <v>35</v>
      </c>
      <c r="AB81" s="10"/>
    </row>
    <row r="82" spans="2:28" ht="30" x14ac:dyDescent="0.25">
      <c r="B82" s="1">
        <v>82</v>
      </c>
      <c r="C82" s="5" t="s">
        <v>24</v>
      </c>
      <c r="D82" s="5" t="s">
        <v>25</v>
      </c>
      <c r="E82" s="5" t="s">
        <v>26</v>
      </c>
      <c r="F82" s="5" t="s">
        <v>27</v>
      </c>
      <c r="G82" s="5" t="s">
        <v>28</v>
      </c>
      <c r="H82" s="5">
        <v>9581370512</v>
      </c>
      <c r="I82" s="6" t="s">
        <v>193</v>
      </c>
      <c r="J82" s="7" t="str">
        <f>VLOOKUP(O82,[1]Arkusz2!$B$2:$G$87,4,FALSE)</f>
        <v>-</v>
      </c>
      <c r="K82" s="7" t="str">
        <f>VLOOKUP($O82,[1]Arkusz2!$B$2:$G$87,5,FALSE)</f>
        <v>-</v>
      </c>
      <c r="L82" s="7" t="str">
        <f>VLOOKUP($O82,[1]Arkusz2!$B$2:$G$87,6,FALSE)</f>
        <v>81-155</v>
      </c>
      <c r="M82" s="7" t="str">
        <f>VLOOKUP($O82,[1]Arkusz2!$B$2:$G$87,3,FALSE)</f>
        <v>Gdynia</v>
      </c>
      <c r="N82" s="7" t="s">
        <v>194</v>
      </c>
      <c r="O82" s="7">
        <v>150820146</v>
      </c>
      <c r="P82" s="7" t="s">
        <v>31</v>
      </c>
      <c r="Q82" s="8">
        <f>VLOOKUP(N82,'[1]Wolumeny przetarg'!$C$2:$F$107,3,FALSE)</f>
        <v>8356</v>
      </c>
      <c r="R82" s="8">
        <f>VLOOKUP(N82,'[1]Wolumeny przetarg'!$C$2:$F$107,4,FALSE)</f>
        <v>0</v>
      </c>
      <c r="S82" s="7" t="s">
        <v>32</v>
      </c>
      <c r="T82" s="5" t="s">
        <v>33</v>
      </c>
      <c r="U82" s="5" t="s">
        <v>34</v>
      </c>
      <c r="V82" s="7" t="str">
        <f>VLOOKUP(N82,[2]Wypowiedzenia!$B$2:$D$99,2,FALSE)</f>
        <v>3 miesiące</v>
      </c>
      <c r="W82" s="6" t="str">
        <f>VLOOKUP(N82,[2]Wypowiedzenia!$B$2:$D$99,3,FALSE)</f>
        <v>koniec miesiąca kalendarzowego</v>
      </c>
      <c r="X82" s="6" t="s">
        <v>32</v>
      </c>
      <c r="Y82" s="9">
        <v>44075</v>
      </c>
      <c r="Z82" s="9">
        <v>44561</v>
      </c>
      <c r="AA82" s="5" t="s">
        <v>35</v>
      </c>
      <c r="AB82" s="10"/>
    </row>
    <row r="83" spans="2:28" ht="30" x14ac:dyDescent="0.25">
      <c r="B83" s="1">
        <v>83</v>
      </c>
      <c r="C83" s="5" t="s">
        <v>24</v>
      </c>
      <c r="D83" s="5" t="s">
        <v>25</v>
      </c>
      <c r="E83" s="5" t="s">
        <v>26</v>
      </c>
      <c r="F83" s="5" t="s">
        <v>27</v>
      </c>
      <c r="G83" s="5" t="s">
        <v>28</v>
      </c>
      <c r="H83" s="5">
        <v>9581370512</v>
      </c>
      <c r="I83" s="6" t="s">
        <v>195</v>
      </c>
      <c r="J83" s="7" t="str">
        <f>VLOOKUP(O83,[1]Arkusz2!$B$2:$G$87,4,FALSE)</f>
        <v>-</v>
      </c>
      <c r="K83" s="7" t="str">
        <f>VLOOKUP($O83,[1]Arkusz2!$B$2:$G$87,5,FALSE)</f>
        <v>-</v>
      </c>
      <c r="L83" s="7" t="str">
        <f>VLOOKUP($O83,[1]Arkusz2!$B$2:$G$87,6,FALSE)</f>
        <v>80-336</v>
      </c>
      <c r="M83" s="7" t="str">
        <f>VLOOKUP($O83,[1]Arkusz2!$B$2:$G$87,3,FALSE)</f>
        <v>Gdańsk</v>
      </c>
      <c r="N83" s="7" t="s">
        <v>196</v>
      </c>
      <c r="O83" s="7">
        <v>150711007</v>
      </c>
      <c r="P83" s="7" t="s">
        <v>41</v>
      </c>
      <c r="Q83" s="8">
        <f>VLOOKUP(N83,'[1]Wolumeny przetarg'!$C$2:$F$107,3,FALSE)</f>
        <v>79594</v>
      </c>
      <c r="R83" s="8">
        <f>VLOOKUP(N83,'[1]Wolumeny przetarg'!$C$2:$F$107,4,FALSE)</f>
        <v>0</v>
      </c>
      <c r="S83" s="7" t="s">
        <v>32</v>
      </c>
      <c r="T83" s="5" t="s">
        <v>33</v>
      </c>
      <c r="U83" s="5" t="s">
        <v>34</v>
      </c>
      <c r="V83" s="7" t="str">
        <f>VLOOKUP(N83,[2]Wypowiedzenia!$B$2:$D$99,2,FALSE)</f>
        <v>3 miesiące</v>
      </c>
      <c r="W83" s="6" t="str">
        <f>VLOOKUP(N83,[2]Wypowiedzenia!$B$2:$D$99,3,FALSE)</f>
        <v>koniec roku kalendarzowego</v>
      </c>
      <c r="X83" s="6" t="s">
        <v>32</v>
      </c>
      <c r="Y83" s="11">
        <v>44197</v>
      </c>
      <c r="Z83" s="9">
        <v>44561</v>
      </c>
      <c r="AA83" s="5" t="s">
        <v>35</v>
      </c>
      <c r="AB83" s="12"/>
    </row>
    <row r="84" spans="2:28" ht="30" x14ac:dyDescent="0.25">
      <c r="B84" s="1">
        <v>84</v>
      </c>
      <c r="C84" s="5" t="s">
        <v>24</v>
      </c>
      <c r="D84" s="5" t="s">
        <v>25</v>
      </c>
      <c r="E84" s="5" t="s">
        <v>26</v>
      </c>
      <c r="F84" s="5" t="s">
        <v>27</v>
      </c>
      <c r="G84" s="5" t="s">
        <v>28</v>
      </c>
      <c r="H84" s="5">
        <v>9581370512</v>
      </c>
      <c r="I84" s="6" t="s">
        <v>197</v>
      </c>
      <c r="J84" s="7" t="str">
        <f>VLOOKUP(O84,[1]Arkusz2!$B$2:$G$87,4,FALSE)</f>
        <v>-</v>
      </c>
      <c r="K84" s="7" t="str">
        <f>VLOOKUP($O84,[1]Arkusz2!$B$2:$G$87,5,FALSE)</f>
        <v>-</v>
      </c>
      <c r="L84" s="7" t="str">
        <f>VLOOKUP($O84,[1]Arkusz2!$B$2:$G$87,6,FALSE)</f>
        <v>81-155</v>
      </c>
      <c r="M84" s="7" t="str">
        <f>VLOOKUP($O84,[1]Arkusz2!$B$2:$G$87,3,FALSE)</f>
        <v>Gdynia</v>
      </c>
      <c r="N84" s="7" t="s">
        <v>198</v>
      </c>
      <c r="O84" s="7">
        <v>150811003</v>
      </c>
      <c r="P84" s="7" t="s">
        <v>70</v>
      </c>
      <c r="Q84" s="8">
        <f>VLOOKUP(N84,'[1]Wolumeny przetarg'!$C$2:$F$107,3,FALSE)</f>
        <v>0</v>
      </c>
      <c r="R84" s="8">
        <f>VLOOKUP(N84,'[1]Wolumeny przetarg'!$C$2:$F$107,4,FALSE)</f>
        <v>60021</v>
      </c>
      <c r="S84" s="7" t="s">
        <v>32</v>
      </c>
      <c r="T84" s="5" t="s">
        <v>33</v>
      </c>
      <c r="U84" s="5" t="s">
        <v>34</v>
      </c>
      <c r="V84" s="7" t="str">
        <f>VLOOKUP(N84,[2]Wypowiedzenia!$B$2:$D$99,2,FALSE)</f>
        <v>3 miesiące</v>
      </c>
      <c r="W84" s="6" t="str">
        <f>VLOOKUP(N84,[2]Wypowiedzenia!$B$2:$D$99,3,FALSE)</f>
        <v>koniec roku kalendarzowego</v>
      </c>
      <c r="X84" s="6" t="s">
        <v>32</v>
      </c>
      <c r="Y84" s="11">
        <v>44197</v>
      </c>
      <c r="Z84" s="9">
        <v>44561</v>
      </c>
      <c r="AA84" s="5" t="s">
        <v>35</v>
      </c>
      <c r="AB84" s="12"/>
    </row>
    <row r="85" spans="2:28" ht="30" x14ac:dyDescent="0.25">
      <c r="B85" s="1">
        <v>85</v>
      </c>
      <c r="C85" s="5" t="s">
        <v>24</v>
      </c>
      <c r="D85" s="5" t="s">
        <v>25</v>
      </c>
      <c r="E85" s="5" t="s">
        <v>26</v>
      </c>
      <c r="F85" s="5" t="s">
        <v>27</v>
      </c>
      <c r="G85" s="5" t="s">
        <v>28</v>
      </c>
      <c r="H85" s="5">
        <v>9581370512</v>
      </c>
      <c r="I85" s="6" t="s">
        <v>199</v>
      </c>
      <c r="J85" s="7" t="str">
        <f>VLOOKUP(O85,[1]Arkusz2!$B$2:$G$87,4,FALSE)</f>
        <v>-</v>
      </c>
      <c r="K85" s="7" t="str">
        <f>VLOOKUP($O85,[1]Arkusz2!$B$2:$G$87,5,FALSE)</f>
        <v>-</v>
      </c>
      <c r="L85" s="7" t="str">
        <f>VLOOKUP($O85,[1]Arkusz2!$B$2:$G$87,6,FALSE)</f>
        <v>81-041</v>
      </c>
      <c r="M85" s="7" t="str">
        <f>VLOOKUP($O85,[1]Arkusz2!$B$2:$G$87,3,FALSE)</f>
        <v>Gdynia</v>
      </c>
      <c r="N85" s="7" t="s">
        <v>200</v>
      </c>
      <c r="O85" s="7">
        <v>150816016</v>
      </c>
      <c r="P85" s="7" t="s">
        <v>70</v>
      </c>
      <c r="Q85" s="8">
        <f>VLOOKUP(N85,'[1]Wolumeny przetarg'!$C$2:$F$107,3,FALSE)</f>
        <v>0</v>
      </c>
      <c r="R85" s="8">
        <f>VLOOKUP(N85,'[1]Wolumeny przetarg'!$C$2:$F$107,4,FALSE)</f>
        <v>24912</v>
      </c>
      <c r="S85" s="7" t="s">
        <v>32</v>
      </c>
      <c r="T85" s="5" t="s">
        <v>33</v>
      </c>
      <c r="U85" s="5" t="s">
        <v>34</v>
      </c>
      <c r="V85" s="7" t="str">
        <f>VLOOKUP(N85,[2]Wypowiedzenia!$B$2:$D$99,2,FALSE)</f>
        <v>3 miesiące</v>
      </c>
      <c r="W85" s="6" t="str">
        <f>VLOOKUP(N85,[2]Wypowiedzenia!$B$2:$D$99,3,FALSE)</f>
        <v>koniec roku kalendarzowego</v>
      </c>
      <c r="X85" s="6" t="s">
        <v>32</v>
      </c>
      <c r="Y85" s="11">
        <v>44197</v>
      </c>
      <c r="Z85" s="9">
        <v>44561</v>
      </c>
      <c r="AA85" s="5" t="s">
        <v>35</v>
      </c>
      <c r="AB85" s="12"/>
    </row>
    <row r="86" spans="2:28" ht="30" x14ac:dyDescent="0.25">
      <c r="B86" s="1">
        <v>86</v>
      </c>
      <c r="C86" s="5" t="s">
        <v>24</v>
      </c>
      <c r="D86" s="5" t="s">
        <v>25</v>
      </c>
      <c r="E86" s="5" t="s">
        <v>26</v>
      </c>
      <c r="F86" s="5" t="s">
        <v>27</v>
      </c>
      <c r="G86" s="5" t="s">
        <v>28</v>
      </c>
      <c r="H86" s="5">
        <v>9581370512</v>
      </c>
      <c r="I86" s="6" t="s">
        <v>201</v>
      </c>
      <c r="J86" s="7" t="str">
        <f>VLOOKUP(O86,[1]Arkusz2!$B$2:$G$87,4,FALSE)</f>
        <v>-</v>
      </c>
      <c r="K86" s="7" t="str">
        <f>VLOOKUP($O86,[1]Arkusz2!$B$2:$G$87,5,FALSE)</f>
        <v>-</v>
      </c>
      <c r="L86" s="7" t="str">
        <f>VLOOKUP($O86,[1]Arkusz2!$B$2:$G$87,6,FALSE)</f>
        <v>81-155</v>
      </c>
      <c r="M86" s="7" t="str">
        <f>VLOOKUP($O86,[1]Arkusz2!$B$2:$G$87,3,FALSE)</f>
        <v>Gdynia</v>
      </c>
      <c r="N86" s="7" t="s">
        <v>202</v>
      </c>
      <c r="O86" s="7">
        <v>150820081</v>
      </c>
      <c r="P86" s="7" t="s">
        <v>41</v>
      </c>
      <c r="Q86" s="8">
        <f>VLOOKUP(N86,'[1]Wolumeny przetarg'!$C$2:$F$107,3,FALSE)</f>
        <v>8295</v>
      </c>
      <c r="R86" s="8">
        <f>VLOOKUP(N86,'[1]Wolumeny przetarg'!$C$2:$F$107,4,FALSE)</f>
        <v>0</v>
      </c>
      <c r="S86" s="7" t="s">
        <v>32</v>
      </c>
      <c r="T86" s="5" t="s">
        <v>33</v>
      </c>
      <c r="U86" s="5" t="s">
        <v>34</v>
      </c>
      <c r="V86" s="7" t="str">
        <f>VLOOKUP(N86,[2]Wypowiedzenia!$B$2:$D$99,2,FALSE)</f>
        <v>3 miesiące</v>
      </c>
      <c r="W86" s="6" t="str">
        <f>VLOOKUP(N86,[2]Wypowiedzenia!$B$2:$D$99,3,FALSE)</f>
        <v>koniec roku kalendarzowego</v>
      </c>
      <c r="X86" s="6" t="s">
        <v>32</v>
      </c>
      <c r="Y86" s="11">
        <v>44197</v>
      </c>
      <c r="Z86" s="9">
        <v>44561</v>
      </c>
      <c r="AA86" s="5" t="s">
        <v>35</v>
      </c>
      <c r="AB86" s="12"/>
    </row>
    <row r="87" spans="2:28" ht="30" x14ac:dyDescent="0.25">
      <c r="B87" s="1">
        <v>87</v>
      </c>
      <c r="C87" s="5" t="s">
        <v>24</v>
      </c>
      <c r="D87" s="5" t="s">
        <v>25</v>
      </c>
      <c r="E87" s="5" t="s">
        <v>26</v>
      </c>
      <c r="F87" s="5" t="s">
        <v>27</v>
      </c>
      <c r="G87" s="5" t="s">
        <v>28</v>
      </c>
      <c r="H87" s="5">
        <v>9581370512</v>
      </c>
      <c r="I87" s="6" t="s">
        <v>203</v>
      </c>
      <c r="J87" s="7" t="s">
        <v>37</v>
      </c>
      <c r="K87" s="7" t="s">
        <v>37</v>
      </c>
      <c r="L87" s="7" t="s">
        <v>38</v>
      </c>
      <c r="M87" s="7" t="s">
        <v>39</v>
      </c>
      <c r="N87" s="7" t="s">
        <v>204</v>
      </c>
      <c r="O87" s="7">
        <v>155000237</v>
      </c>
      <c r="P87" s="7" t="s">
        <v>41</v>
      </c>
      <c r="Q87" s="8">
        <f>VLOOKUP(N87,'[1]Wolumeny przetarg'!$C$2:$F$107,3,FALSE)</f>
        <v>4705</v>
      </c>
      <c r="R87" s="8">
        <f>VLOOKUP(N87,'[1]Wolumeny przetarg'!$C$2:$F$107,4,FALSE)</f>
        <v>0</v>
      </c>
      <c r="S87" s="7" t="s">
        <v>32</v>
      </c>
      <c r="T87" s="5" t="s">
        <v>33</v>
      </c>
      <c r="U87" s="5" t="s">
        <v>34</v>
      </c>
      <c r="V87" s="7" t="str">
        <f>VLOOKUP(N87,[2]Wypowiedzenia!$B$2:$D$99,2,FALSE)</f>
        <v>3 miesiące</v>
      </c>
      <c r="W87" s="6" t="str">
        <f>VLOOKUP(N87,[2]Wypowiedzenia!$B$2:$D$99,3,FALSE)</f>
        <v>koniec roku kalendarzowego</v>
      </c>
      <c r="X87" s="6" t="s">
        <v>32</v>
      </c>
      <c r="Y87" s="11">
        <v>44197</v>
      </c>
      <c r="Z87" s="9">
        <v>44561</v>
      </c>
      <c r="AA87" s="5" t="s">
        <v>35</v>
      </c>
      <c r="AB87" s="12"/>
    </row>
    <row r="88" spans="2:28" ht="30" x14ac:dyDescent="0.25">
      <c r="B88" s="1">
        <v>88</v>
      </c>
      <c r="C88" s="5" t="s">
        <v>24</v>
      </c>
      <c r="D88" s="5" t="s">
        <v>25</v>
      </c>
      <c r="E88" s="5" t="s">
        <v>26</v>
      </c>
      <c r="F88" s="5" t="s">
        <v>27</v>
      </c>
      <c r="G88" s="5" t="s">
        <v>28</v>
      </c>
      <c r="H88" s="5">
        <v>9581370512</v>
      </c>
      <c r="I88" s="6" t="s">
        <v>114</v>
      </c>
      <c r="J88" s="7" t="s">
        <v>205</v>
      </c>
      <c r="K88" s="7" t="s">
        <v>37</v>
      </c>
      <c r="L88" s="7" t="s">
        <v>206</v>
      </c>
      <c r="M88" s="7" t="s">
        <v>28</v>
      </c>
      <c r="N88" s="7" t="s">
        <v>207</v>
      </c>
      <c r="O88" s="7">
        <v>155000256</v>
      </c>
      <c r="P88" s="7" t="s">
        <v>41</v>
      </c>
      <c r="Q88" s="8">
        <f>VLOOKUP(N88,'[1]Wolumeny przetarg'!$C$2:$F$107,3,FALSE)</f>
        <v>1492</v>
      </c>
      <c r="R88" s="8">
        <f>VLOOKUP(N88,'[1]Wolumeny przetarg'!$C$2:$F$107,4,FALSE)</f>
        <v>0</v>
      </c>
      <c r="S88" s="7" t="s">
        <v>32</v>
      </c>
      <c r="T88" s="5" t="s">
        <v>33</v>
      </c>
      <c r="U88" s="5" t="s">
        <v>34</v>
      </c>
      <c r="V88" s="7" t="str">
        <f>VLOOKUP(N88,[2]Wypowiedzenia!$B$2:$D$99,2,FALSE)</f>
        <v>3 miesiące</v>
      </c>
      <c r="W88" s="6" t="str">
        <f>VLOOKUP(N88,[2]Wypowiedzenia!$B$2:$D$99,3,FALSE)</f>
        <v>koniec roku kalendarzowego</v>
      </c>
      <c r="X88" s="6" t="s">
        <v>32</v>
      </c>
      <c r="Y88" s="11">
        <v>44197</v>
      </c>
      <c r="Z88" s="9">
        <v>44561</v>
      </c>
      <c r="AA88" s="5" t="s">
        <v>35</v>
      </c>
      <c r="AB88" s="12"/>
    </row>
    <row r="89" spans="2:28" ht="30" x14ac:dyDescent="0.25">
      <c r="B89" s="1">
        <v>89</v>
      </c>
      <c r="C89" s="5" t="s">
        <v>24</v>
      </c>
      <c r="D89" s="5" t="s">
        <v>25</v>
      </c>
      <c r="E89" s="5" t="s">
        <v>26</v>
      </c>
      <c r="F89" s="5" t="s">
        <v>27</v>
      </c>
      <c r="G89" s="5" t="s">
        <v>28</v>
      </c>
      <c r="H89" s="5">
        <v>9581370512</v>
      </c>
      <c r="I89" s="6" t="s">
        <v>114</v>
      </c>
      <c r="J89" s="7" t="s">
        <v>208</v>
      </c>
      <c r="K89" s="7" t="s">
        <v>37</v>
      </c>
      <c r="L89" s="7" t="s">
        <v>209</v>
      </c>
      <c r="M89" s="7" t="s">
        <v>210</v>
      </c>
      <c r="N89" s="7" t="s">
        <v>211</v>
      </c>
      <c r="O89" s="7">
        <v>155000289</v>
      </c>
      <c r="P89" s="7" t="s">
        <v>41</v>
      </c>
      <c r="Q89" s="8">
        <f>VLOOKUP(N89,'[1]Wolumeny przetarg'!$C$2:$F$107,3,FALSE)</f>
        <v>696</v>
      </c>
      <c r="R89" s="8">
        <f>VLOOKUP(N89,'[1]Wolumeny przetarg'!$C$2:$F$107,4,FALSE)</f>
        <v>0</v>
      </c>
      <c r="S89" s="7" t="s">
        <v>32</v>
      </c>
      <c r="T89" s="5" t="s">
        <v>33</v>
      </c>
      <c r="U89" s="5" t="s">
        <v>34</v>
      </c>
      <c r="V89" s="7" t="str">
        <f>VLOOKUP(N89,[2]Wypowiedzenia!$B$2:$D$99,2,FALSE)</f>
        <v>3 miesiące</v>
      </c>
      <c r="W89" s="6" t="str">
        <f>VLOOKUP(N89,[2]Wypowiedzenia!$B$2:$D$99,3,FALSE)</f>
        <v>koniec roku kalendarzowego</v>
      </c>
      <c r="X89" s="6" t="s">
        <v>32</v>
      </c>
      <c r="Y89" s="11">
        <v>44197</v>
      </c>
      <c r="Z89" s="9">
        <v>44561</v>
      </c>
      <c r="AA89" s="5" t="s">
        <v>35</v>
      </c>
      <c r="AB89" s="12"/>
    </row>
    <row r="90" spans="2:28" ht="30" x14ac:dyDescent="0.25">
      <c r="B90" s="1">
        <v>90</v>
      </c>
      <c r="C90" s="5" t="s">
        <v>24</v>
      </c>
      <c r="D90" s="5" t="s">
        <v>25</v>
      </c>
      <c r="E90" s="5" t="s">
        <v>26</v>
      </c>
      <c r="F90" s="5" t="s">
        <v>27</v>
      </c>
      <c r="G90" s="5" t="s">
        <v>28</v>
      </c>
      <c r="H90" s="5">
        <v>9581370512</v>
      </c>
      <c r="I90" s="6" t="s">
        <v>114</v>
      </c>
      <c r="J90" s="7" t="s">
        <v>37</v>
      </c>
      <c r="K90" s="7" t="s">
        <v>37</v>
      </c>
      <c r="L90" s="7" t="s">
        <v>212</v>
      </c>
      <c r="M90" s="7" t="s">
        <v>210</v>
      </c>
      <c r="N90" s="7" t="s">
        <v>213</v>
      </c>
      <c r="O90" s="7">
        <v>155000290</v>
      </c>
      <c r="P90" s="7" t="s">
        <v>70</v>
      </c>
      <c r="Q90" s="8">
        <f>VLOOKUP(N90,'[1]Wolumeny przetarg'!$C$2:$F$107,3,FALSE)</f>
        <v>0</v>
      </c>
      <c r="R90" s="8">
        <f>VLOOKUP(N90,'[1]Wolumeny przetarg'!$C$2:$F$107,4,FALSE)</f>
        <v>0</v>
      </c>
      <c r="S90" s="7" t="s">
        <v>32</v>
      </c>
      <c r="T90" s="5" t="s">
        <v>33</v>
      </c>
      <c r="U90" s="5" t="s">
        <v>34</v>
      </c>
      <c r="V90" s="7" t="str">
        <f>VLOOKUP(N90,[2]Wypowiedzenia!$B$2:$D$99,2,FALSE)</f>
        <v>3 miesiące</v>
      </c>
      <c r="W90" s="6" t="str">
        <f>VLOOKUP(N90,[2]Wypowiedzenia!$B$2:$D$99,3,FALSE)</f>
        <v>koniec roku kalendarzowego</v>
      </c>
      <c r="X90" s="6" t="s">
        <v>32</v>
      </c>
      <c r="Y90" s="11">
        <v>44197</v>
      </c>
      <c r="Z90" s="9">
        <v>44561</v>
      </c>
      <c r="AA90" s="5" t="s">
        <v>35</v>
      </c>
      <c r="AB90" s="12"/>
    </row>
    <row r="91" spans="2:28" ht="30" x14ac:dyDescent="0.25">
      <c r="B91" s="1">
        <v>91</v>
      </c>
      <c r="C91" s="5" t="s">
        <v>24</v>
      </c>
      <c r="D91" s="5" t="s">
        <v>25</v>
      </c>
      <c r="E91" s="5" t="s">
        <v>26</v>
      </c>
      <c r="F91" s="5" t="s">
        <v>27</v>
      </c>
      <c r="G91" s="5" t="s">
        <v>28</v>
      </c>
      <c r="H91" s="5">
        <v>9581370512</v>
      </c>
      <c r="I91" s="6" t="s">
        <v>114</v>
      </c>
      <c r="J91" s="7" t="s">
        <v>214</v>
      </c>
      <c r="K91" s="7" t="s">
        <v>37</v>
      </c>
      <c r="L91" s="7" t="s">
        <v>215</v>
      </c>
      <c r="M91" s="7" t="s">
        <v>210</v>
      </c>
      <c r="N91" s="7" t="s">
        <v>216</v>
      </c>
      <c r="O91" s="7">
        <v>155000291</v>
      </c>
      <c r="P91" s="7" t="s">
        <v>70</v>
      </c>
      <c r="Q91" s="8">
        <f>VLOOKUP(N91,'[1]Wolumeny przetarg'!$C$2:$F$107,3,FALSE)</f>
        <v>0</v>
      </c>
      <c r="R91" s="8">
        <f>VLOOKUP(N91,'[1]Wolumeny przetarg'!$C$2:$F$107,4,FALSE)</f>
        <v>1</v>
      </c>
      <c r="S91" s="7" t="s">
        <v>32</v>
      </c>
      <c r="T91" s="5" t="s">
        <v>33</v>
      </c>
      <c r="U91" s="5" t="s">
        <v>34</v>
      </c>
      <c r="V91" s="7" t="str">
        <f>VLOOKUP(N91,[2]Wypowiedzenia!$B$2:$D$99,2,FALSE)</f>
        <v>3 miesiące</v>
      </c>
      <c r="W91" s="6" t="str">
        <f>VLOOKUP(N91,[2]Wypowiedzenia!$B$2:$D$99,3,FALSE)</f>
        <v>koniec roku kalendarzowego</v>
      </c>
      <c r="X91" s="6" t="s">
        <v>32</v>
      </c>
      <c r="Y91" s="11">
        <v>44197</v>
      </c>
      <c r="Z91" s="9">
        <v>44561</v>
      </c>
      <c r="AA91" s="5" t="s">
        <v>35</v>
      </c>
      <c r="AB91" s="12"/>
    </row>
    <row r="92" spans="2:28" ht="30" x14ac:dyDescent="0.25">
      <c r="B92" s="1">
        <v>92</v>
      </c>
      <c r="C92" s="5" t="s">
        <v>24</v>
      </c>
      <c r="D92" s="5" t="s">
        <v>25</v>
      </c>
      <c r="E92" s="5" t="s">
        <v>26</v>
      </c>
      <c r="F92" s="5" t="s">
        <v>27</v>
      </c>
      <c r="G92" s="5" t="s">
        <v>28</v>
      </c>
      <c r="H92" s="5">
        <v>9581370512</v>
      </c>
      <c r="I92" s="6" t="s">
        <v>114</v>
      </c>
      <c r="J92" s="7" t="s">
        <v>217</v>
      </c>
      <c r="K92" s="7" t="s">
        <v>37</v>
      </c>
      <c r="L92" s="7" t="s">
        <v>218</v>
      </c>
      <c r="M92" s="7" t="s">
        <v>210</v>
      </c>
      <c r="N92" s="7" t="s">
        <v>219</v>
      </c>
      <c r="O92" s="7">
        <v>155000292</v>
      </c>
      <c r="P92" s="7" t="s">
        <v>70</v>
      </c>
      <c r="Q92" s="8">
        <f>VLOOKUP(N92,'[1]Wolumeny przetarg'!$C$2:$F$107,3,FALSE)</f>
        <v>0</v>
      </c>
      <c r="R92" s="8">
        <f>VLOOKUP(N92,'[1]Wolumeny przetarg'!$C$2:$F$107,4,FALSE)</f>
        <v>92</v>
      </c>
      <c r="S92" s="7" t="s">
        <v>32</v>
      </c>
      <c r="T92" s="5" t="s">
        <v>33</v>
      </c>
      <c r="U92" s="5" t="s">
        <v>34</v>
      </c>
      <c r="V92" s="7" t="str">
        <f>VLOOKUP(N92,[2]Wypowiedzenia!$B$2:$D$99,2,FALSE)</f>
        <v>3 miesiące</v>
      </c>
      <c r="W92" s="6" t="str">
        <f>VLOOKUP(N92,[2]Wypowiedzenia!$B$2:$D$99,3,FALSE)</f>
        <v>koniec roku kalendarzowego</v>
      </c>
      <c r="X92" s="6" t="s">
        <v>32</v>
      </c>
      <c r="Y92" s="11">
        <v>44197</v>
      </c>
      <c r="Z92" s="9">
        <v>44561</v>
      </c>
      <c r="AA92" s="5" t="s">
        <v>35</v>
      </c>
      <c r="AB92" s="12"/>
    </row>
    <row r="93" spans="2:28" ht="30" x14ac:dyDescent="0.25">
      <c r="B93" s="1">
        <v>93</v>
      </c>
      <c r="C93" s="5" t="s">
        <v>24</v>
      </c>
      <c r="D93" s="5" t="s">
        <v>25</v>
      </c>
      <c r="E93" s="5" t="s">
        <v>26</v>
      </c>
      <c r="F93" s="5" t="s">
        <v>27</v>
      </c>
      <c r="G93" s="5" t="s">
        <v>28</v>
      </c>
      <c r="H93" s="5">
        <v>9581370512</v>
      </c>
      <c r="I93" s="6" t="s">
        <v>114</v>
      </c>
      <c r="J93" s="7" t="s">
        <v>37</v>
      </c>
      <c r="K93" s="7" t="s">
        <v>37</v>
      </c>
      <c r="L93" s="7" t="s">
        <v>212</v>
      </c>
      <c r="M93" s="7" t="s">
        <v>210</v>
      </c>
      <c r="N93" s="7" t="s">
        <v>220</v>
      </c>
      <c r="O93" s="7">
        <v>155000293</v>
      </c>
      <c r="P93" s="7" t="s">
        <v>70</v>
      </c>
      <c r="Q93" s="8">
        <f>VLOOKUP(N93,'[1]Wolumeny przetarg'!$C$2:$F$107,3,FALSE)</f>
        <v>0</v>
      </c>
      <c r="R93" s="8">
        <f>VLOOKUP(N93,'[1]Wolumeny przetarg'!$C$2:$F$107,4,FALSE)</f>
        <v>19</v>
      </c>
      <c r="S93" s="7" t="s">
        <v>32</v>
      </c>
      <c r="T93" s="5" t="s">
        <v>33</v>
      </c>
      <c r="U93" s="5" t="s">
        <v>34</v>
      </c>
      <c r="V93" s="7" t="str">
        <f>VLOOKUP(N93,[2]Wypowiedzenia!$B$2:$D$99,2,FALSE)</f>
        <v>3 miesiące</v>
      </c>
      <c r="W93" s="6" t="str">
        <f>VLOOKUP(N93,[2]Wypowiedzenia!$B$2:$D$99,3,FALSE)</f>
        <v>koniec roku kalendarzowego</v>
      </c>
      <c r="X93" s="6" t="s">
        <v>32</v>
      </c>
      <c r="Y93" s="11">
        <v>44197</v>
      </c>
      <c r="Z93" s="9">
        <v>44561</v>
      </c>
      <c r="AA93" s="5" t="s">
        <v>35</v>
      </c>
      <c r="AB93" s="12"/>
    </row>
    <row r="94" spans="2:28" ht="30" x14ac:dyDescent="0.25">
      <c r="B94" s="1">
        <v>94</v>
      </c>
      <c r="C94" s="5" t="s">
        <v>24</v>
      </c>
      <c r="D94" s="5" t="s">
        <v>25</v>
      </c>
      <c r="E94" s="5" t="s">
        <v>26</v>
      </c>
      <c r="F94" s="5" t="s">
        <v>27</v>
      </c>
      <c r="G94" s="5" t="s">
        <v>28</v>
      </c>
      <c r="H94" s="5">
        <v>9581370512</v>
      </c>
      <c r="I94" s="6" t="s">
        <v>114</v>
      </c>
      <c r="J94" s="7" t="s">
        <v>37</v>
      </c>
      <c r="K94" s="7" t="s">
        <v>37</v>
      </c>
      <c r="L94" s="7" t="s">
        <v>221</v>
      </c>
      <c r="M94" s="7" t="s">
        <v>210</v>
      </c>
      <c r="N94" s="7" t="s">
        <v>222</v>
      </c>
      <c r="O94" s="7">
        <v>155000294</v>
      </c>
      <c r="P94" s="7" t="s">
        <v>70</v>
      </c>
      <c r="Q94" s="8">
        <f>VLOOKUP(N94,'[1]Wolumeny przetarg'!$C$2:$F$107,3,FALSE)</f>
        <v>0</v>
      </c>
      <c r="R94" s="8">
        <f>VLOOKUP(N94,'[1]Wolumeny przetarg'!$C$2:$F$107,4,FALSE)</f>
        <v>454</v>
      </c>
      <c r="S94" s="7" t="s">
        <v>32</v>
      </c>
      <c r="T94" s="5" t="s">
        <v>33</v>
      </c>
      <c r="U94" s="5" t="s">
        <v>34</v>
      </c>
      <c r="V94" s="7" t="str">
        <f>VLOOKUP(N94,[2]Wypowiedzenia!$B$2:$D$99,2,FALSE)</f>
        <v>3 miesiące</v>
      </c>
      <c r="W94" s="6" t="str">
        <f>VLOOKUP(N94,[2]Wypowiedzenia!$B$2:$D$99,3,FALSE)</f>
        <v>koniec roku kalendarzowego</v>
      </c>
      <c r="X94" s="6" t="s">
        <v>32</v>
      </c>
      <c r="Y94" s="11">
        <v>44197</v>
      </c>
      <c r="Z94" s="9">
        <v>44561</v>
      </c>
      <c r="AA94" s="5" t="s">
        <v>35</v>
      </c>
      <c r="AB94" s="12"/>
    </row>
    <row r="95" spans="2:28" ht="30" x14ac:dyDescent="0.25">
      <c r="B95" s="1">
        <v>95</v>
      </c>
      <c r="C95" s="5" t="s">
        <v>24</v>
      </c>
      <c r="D95" s="5" t="s">
        <v>25</v>
      </c>
      <c r="E95" s="5" t="s">
        <v>26</v>
      </c>
      <c r="F95" s="5" t="s">
        <v>27</v>
      </c>
      <c r="G95" s="5" t="s">
        <v>28</v>
      </c>
      <c r="H95" s="5">
        <v>9581370512</v>
      </c>
      <c r="I95" s="6" t="s">
        <v>114</v>
      </c>
      <c r="J95" s="7" t="s">
        <v>37</v>
      </c>
      <c r="K95" s="7" t="s">
        <v>37</v>
      </c>
      <c r="L95" s="7" t="s">
        <v>223</v>
      </c>
      <c r="M95" s="7" t="s">
        <v>210</v>
      </c>
      <c r="N95" s="7" t="s">
        <v>224</v>
      </c>
      <c r="O95" s="7">
        <v>155000295</v>
      </c>
      <c r="P95" s="7" t="s">
        <v>70</v>
      </c>
      <c r="Q95" s="8">
        <f>VLOOKUP(N95,'[1]Wolumeny przetarg'!$C$2:$F$107,3,FALSE)</f>
        <v>0</v>
      </c>
      <c r="R95" s="8">
        <f>VLOOKUP(N95,'[1]Wolumeny przetarg'!$C$2:$F$107,4,FALSE)</f>
        <v>999</v>
      </c>
      <c r="S95" s="7" t="s">
        <v>32</v>
      </c>
      <c r="T95" s="5" t="s">
        <v>33</v>
      </c>
      <c r="U95" s="5" t="s">
        <v>34</v>
      </c>
      <c r="V95" s="7" t="str">
        <f>VLOOKUP(N95,[2]Wypowiedzenia!$B$2:$D$99,2,FALSE)</f>
        <v>3 miesiące</v>
      </c>
      <c r="W95" s="6" t="str">
        <f>VLOOKUP(N95,[2]Wypowiedzenia!$B$2:$D$99,3,FALSE)</f>
        <v>koniec roku kalendarzowego</v>
      </c>
      <c r="X95" s="6" t="s">
        <v>32</v>
      </c>
      <c r="Y95" s="11">
        <v>44197</v>
      </c>
      <c r="Z95" s="9">
        <v>44561</v>
      </c>
      <c r="AA95" s="5" t="s">
        <v>35</v>
      </c>
      <c r="AB95" s="12"/>
    </row>
    <row r="96" spans="2:28" ht="30" x14ac:dyDescent="0.25">
      <c r="B96" s="1">
        <v>96</v>
      </c>
      <c r="C96" s="5" t="s">
        <v>24</v>
      </c>
      <c r="D96" s="5" t="s">
        <v>25</v>
      </c>
      <c r="E96" s="5" t="s">
        <v>26</v>
      </c>
      <c r="F96" s="5" t="s">
        <v>27</v>
      </c>
      <c r="G96" s="5" t="s">
        <v>28</v>
      </c>
      <c r="H96" s="5">
        <v>9581370512</v>
      </c>
      <c r="I96" s="6" t="s">
        <v>114</v>
      </c>
      <c r="J96" s="7" t="s">
        <v>225</v>
      </c>
      <c r="K96" s="7" t="s">
        <v>37</v>
      </c>
      <c r="L96" s="7" t="s">
        <v>226</v>
      </c>
      <c r="M96" s="7" t="s">
        <v>210</v>
      </c>
      <c r="N96" s="7" t="s">
        <v>227</v>
      </c>
      <c r="O96" s="7">
        <v>155000296</v>
      </c>
      <c r="P96" s="7" t="s">
        <v>70</v>
      </c>
      <c r="Q96" s="8">
        <f>VLOOKUP(N96,'[1]Wolumeny przetarg'!$C$2:$F$107,3,FALSE)</f>
        <v>0</v>
      </c>
      <c r="R96" s="8">
        <f>VLOOKUP(N96,'[1]Wolumeny przetarg'!$C$2:$F$107,4,FALSE)</f>
        <v>2401</v>
      </c>
      <c r="S96" s="7" t="s">
        <v>32</v>
      </c>
      <c r="T96" s="5" t="s">
        <v>33</v>
      </c>
      <c r="U96" s="5" t="s">
        <v>34</v>
      </c>
      <c r="V96" s="7" t="str">
        <f>VLOOKUP(N96,[2]Wypowiedzenia!$B$2:$D$99,2,FALSE)</f>
        <v>3 miesiące</v>
      </c>
      <c r="W96" s="6" t="str">
        <f>VLOOKUP(N96,[2]Wypowiedzenia!$B$2:$D$99,3,FALSE)</f>
        <v>koniec roku kalendarzowego</v>
      </c>
      <c r="X96" s="6" t="s">
        <v>32</v>
      </c>
      <c r="Y96" s="11">
        <v>44197</v>
      </c>
      <c r="Z96" s="9">
        <v>44561</v>
      </c>
      <c r="AA96" s="5" t="s">
        <v>35</v>
      </c>
      <c r="AB96" s="12"/>
    </row>
    <row r="97" spans="2:28" ht="30" x14ac:dyDescent="0.25">
      <c r="B97" s="1">
        <v>97</v>
      </c>
      <c r="C97" s="5" t="s">
        <v>24</v>
      </c>
      <c r="D97" s="5" t="s">
        <v>25</v>
      </c>
      <c r="E97" s="5" t="s">
        <v>26</v>
      </c>
      <c r="F97" s="5" t="s">
        <v>27</v>
      </c>
      <c r="G97" s="5" t="s">
        <v>28</v>
      </c>
      <c r="H97" s="5">
        <v>9581370512</v>
      </c>
      <c r="I97" s="6" t="s">
        <v>114</v>
      </c>
      <c r="J97" s="7" t="s">
        <v>228</v>
      </c>
      <c r="K97" s="7" t="s">
        <v>37</v>
      </c>
      <c r="L97" s="7" t="s">
        <v>229</v>
      </c>
      <c r="M97" s="7" t="s">
        <v>210</v>
      </c>
      <c r="N97" s="7" t="s">
        <v>230</v>
      </c>
      <c r="O97" s="7">
        <v>155000297</v>
      </c>
      <c r="P97" s="7" t="s">
        <v>70</v>
      </c>
      <c r="Q97" s="8">
        <f>VLOOKUP(N97,'[1]Wolumeny przetarg'!$C$2:$F$107,3,FALSE)</f>
        <v>0</v>
      </c>
      <c r="R97" s="8">
        <f>VLOOKUP(N97,'[1]Wolumeny przetarg'!$C$2:$F$107,4,FALSE)</f>
        <v>495</v>
      </c>
      <c r="S97" s="7" t="s">
        <v>32</v>
      </c>
      <c r="T97" s="5" t="s">
        <v>33</v>
      </c>
      <c r="U97" s="5" t="s">
        <v>34</v>
      </c>
      <c r="V97" s="7" t="str">
        <f>VLOOKUP(N97,[2]Wypowiedzenia!$B$2:$D$99,2,FALSE)</f>
        <v>3 miesiące</v>
      </c>
      <c r="W97" s="6" t="str">
        <f>VLOOKUP(N97,[2]Wypowiedzenia!$B$2:$D$99,3,FALSE)</f>
        <v>koniec roku kalendarzowego</v>
      </c>
      <c r="X97" s="6" t="s">
        <v>32</v>
      </c>
      <c r="Y97" s="11">
        <v>44197</v>
      </c>
      <c r="Z97" s="9">
        <v>44561</v>
      </c>
      <c r="AA97" s="5" t="s">
        <v>35</v>
      </c>
      <c r="AB97" s="12"/>
    </row>
    <row r="98" spans="2:28" ht="30" x14ac:dyDescent="0.25">
      <c r="B98" s="1">
        <v>98</v>
      </c>
      <c r="C98" s="5" t="s">
        <v>24</v>
      </c>
      <c r="D98" s="5" t="s">
        <v>25</v>
      </c>
      <c r="E98" s="5" t="s">
        <v>26</v>
      </c>
      <c r="F98" s="5" t="s">
        <v>27</v>
      </c>
      <c r="G98" s="5" t="s">
        <v>28</v>
      </c>
      <c r="H98" s="5">
        <v>9581370512</v>
      </c>
      <c r="I98" s="6" t="s">
        <v>114</v>
      </c>
      <c r="J98" s="7" t="s">
        <v>231</v>
      </c>
      <c r="K98" s="7">
        <v>109</v>
      </c>
      <c r="L98" s="7" t="s">
        <v>232</v>
      </c>
      <c r="M98" s="7" t="s">
        <v>28</v>
      </c>
      <c r="N98" s="7" t="s">
        <v>233</v>
      </c>
      <c r="O98" s="7">
        <v>155000298</v>
      </c>
      <c r="P98" s="7" t="s">
        <v>70</v>
      </c>
      <c r="Q98" s="8">
        <f>VLOOKUP(N98,'[1]Wolumeny przetarg'!$C$2:$F$107,3,FALSE)</f>
        <v>0</v>
      </c>
      <c r="R98" s="8">
        <f>VLOOKUP(N98,'[1]Wolumeny przetarg'!$C$2:$F$107,4,FALSE)</f>
        <v>325</v>
      </c>
      <c r="S98" s="7" t="s">
        <v>32</v>
      </c>
      <c r="T98" s="5" t="s">
        <v>33</v>
      </c>
      <c r="U98" s="5" t="s">
        <v>34</v>
      </c>
      <c r="V98" s="7" t="str">
        <f>VLOOKUP(N98,[2]Wypowiedzenia!$B$2:$D$99,2,FALSE)</f>
        <v>3 miesiące</v>
      </c>
      <c r="W98" s="6" t="str">
        <f>VLOOKUP(N98,[2]Wypowiedzenia!$B$2:$D$99,3,FALSE)</f>
        <v>koniec roku kalendarzowego</v>
      </c>
      <c r="X98" s="6" t="s">
        <v>32</v>
      </c>
      <c r="Y98" s="11">
        <v>44197</v>
      </c>
      <c r="Z98" s="9">
        <v>44561</v>
      </c>
      <c r="AA98" s="5" t="s">
        <v>35</v>
      </c>
      <c r="AB98" s="12"/>
    </row>
    <row r="99" spans="2:28" ht="30" x14ac:dyDescent="0.25">
      <c r="B99" s="1">
        <v>99</v>
      </c>
      <c r="C99" s="5" t="s">
        <v>24</v>
      </c>
      <c r="D99" s="5" t="s">
        <v>25</v>
      </c>
      <c r="E99" s="5" t="s">
        <v>26</v>
      </c>
      <c r="F99" s="5" t="s">
        <v>27</v>
      </c>
      <c r="G99" s="5" t="s">
        <v>28</v>
      </c>
      <c r="H99" s="5">
        <v>9581370512</v>
      </c>
      <c r="I99" s="6" t="s">
        <v>114</v>
      </c>
      <c r="J99" s="7" t="s">
        <v>225</v>
      </c>
      <c r="K99" s="7">
        <v>59</v>
      </c>
      <c r="L99" s="7" t="s">
        <v>234</v>
      </c>
      <c r="M99" s="7" t="s">
        <v>28</v>
      </c>
      <c r="N99" s="7" t="s">
        <v>235</v>
      </c>
      <c r="O99" s="7">
        <v>155000299</v>
      </c>
      <c r="P99" s="7" t="s">
        <v>70</v>
      </c>
      <c r="Q99" s="8">
        <f>VLOOKUP(N99,'[1]Wolumeny przetarg'!$C$2:$F$107,3,FALSE)</f>
        <v>0</v>
      </c>
      <c r="R99" s="8">
        <f>VLOOKUP(N99,'[1]Wolumeny przetarg'!$C$2:$F$107,4,FALSE)</f>
        <v>544</v>
      </c>
      <c r="S99" s="7" t="s">
        <v>32</v>
      </c>
      <c r="T99" s="5" t="s">
        <v>33</v>
      </c>
      <c r="U99" s="5" t="s">
        <v>34</v>
      </c>
      <c r="V99" s="7" t="str">
        <f>VLOOKUP(N99,[2]Wypowiedzenia!$B$2:$D$99,2,FALSE)</f>
        <v>3 miesiące</v>
      </c>
      <c r="W99" s="6" t="str">
        <f>VLOOKUP(N99,[2]Wypowiedzenia!$B$2:$D$99,3,FALSE)</f>
        <v>koniec roku kalendarzowego</v>
      </c>
      <c r="X99" s="6" t="s">
        <v>32</v>
      </c>
      <c r="Y99" s="11">
        <v>44197</v>
      </c>
      <c r="Z99" s="9">
        <v>44561</v>
      </c>
      <c r="AA99" s="5" t="s">
        <v>35</v>
      </c>
      <c r="AB99" s="12"/>
    </row>
    <row r="100" spans="2:28" ht="30" x14ac:dyDescent="0.25">
      <c r="B100" s="1">
        <v>100</v>
      </c>
      <c r="C100" s="5" t="s">
        <v>24</v>
      </c>
      <c r="D100" s="5" t="s">
        <v>25</v>
      </c>
      <c r="E100" s="5" t="s">
        <v>26</v>
      </c>
      <c r="F100" s="5" t="s">
        <v>27</v>
      </c>
      <c r="G100" s="5" t="s">
        <v>28</v>
      </c>
      <c r="H100" s="5">
        <v>9581370512</v>
      </c>
      <c r="I100" s="6" t="s">
        <v>114</v>
      </c>
      <c r="J100" s="7" t="s">
        <v>37</v>
      </c>
      <c r="K100" s="7" t="s">
        <v>37</v>
      </c>
      <c r="L100" s="7" t="s">
        <v>236</v>
      </c>
      <c r="M100" s="7" t="s">
        <v>237</v>
      </c>
      <c r="N100" s="7" t="s">
        <v>238</v>
      </c>
      <c r="O100" s="7">
        <v>155000300</v>
      </c>
      <c r="P100" s="7" t="s">
        <v>70</v>
      </c>
      <c r="Q100" s="8">
        <f>VLOOKUP(N100,'[1]Wolumeny przetarg'!$C$2:$F$107,3,FALSE)</f>
        <v>0</v>
      </c>
      <c r="R100" s="8">
        <f>VLOOKUP(N100,'[1]Wolumeny przetarg'!$C$2:$F$107,4,FALSE)</f>
        <v>413</v>
      </c>
      <c r="S100" s="7" t="s">
        <v>32</v>
      </c>
      <c r="T100" s="5" t="s">
        <v>33</v>
      </c>
      <c r="U100" s="5" t="s">
        <v>34</v>
      </c>
      <c r="V100" s="7" t="str">
        <f>VLOOKUP(N100,[2]Wypowiedzenia!$B$2:$D$99,2,FALSE)</f>
        <v>3 miesiące</v>
      </c>
      <c r="W100" s="6" t="str">
        <f>VLOOKUP(N100,[2]Wypowiedzenia!$B$2:$D$99,3,FALSE)</f>
        <v>koniec roku kalendarzowego</v>
      </c>
      <c r="X100" s="6" t="s">
        <v>32</v>
      </c>
      <c r="Y100" s="11">
        <v>44197</v>
      </c>
      <c r="Z100" s="9">
        <v>44561</v>
      </c>
      <c r="AA100" s="5" t="s">
        <v>35</v>
      </c>
      <c r="AB100" s="12"/>
    </row>
    <row r="101" spans="2:28" ht="30" x14ac:dyDescent="0.25">
      <c r="B101" s="1">
        <v>101</v>
      </c>
      <c r="C101" s="5" t="s">
        <v>24</v>
      </c>
      <c r="D101" s="5" t="s">
        <v>25</v>
      </c>
      <c r="E101" s="5" t="s">
        <v>26</v>
      </c>
      <c r="F101" s="5" t="s">
        <v>27</v>
      </c>
      <c r="G101" s="5" t="s">
        <v>28</v>
      </c>
      <c r="H101" s="5">
        <v>9581370512</v>
      </c>
      <c r="I101" s="6" t="s">
        <v>114</v>
      </c>
      <c r="J101" s="7" t="s">
        <v>239</v>
      </c>
      <c r="K101" s="7">
        <v>4</v>
      </c>
      <c r="L101" s="7" t="s">
        <v>240</v>
      </c>
      <c r="M101" s="7" t="s">
        <v>28</v>
      </c>
      <c r="N101" s="7" t="s">
        <v>241</v>
      </c>
      <c r="O101" s="7">
        <v>155000301</v>
      </c>
      <c r="P101" s="7" t="s">
        <v>70</v>
      </c>
      <c r="Q101" s="8">
        <f>VLOOKUP(N101,'[1]Wolumeny przetarg'!$C$2:$F$107,3,FALSE)</f>
        <v>0</v>
      </c>
      <c r="R101" s="8">
        <f>VLOOKUP(N101,'[1]Wolumeny przetarg'!$C$2:$F$107,4,FALSE)</f>
        <v>276</v>
      </c>
      <c r="S101" s="7" t="s">
        <v>32</v>
      </c>
      <c r="T101" s="5" t="s">
        <v>33</v>
      </c>
      <c r="U101" s="5" t="s">
        <v>34</v>
      </c>
      <c r="V101" s="7" t="str">
        <f>VLOOKUP(N101,[2]Wypowiedzenia!$B$2:$D$99,2,FALSE)</f>
        <v>3 miesiące</v>
      </c>
      <c r="W101" s="6" t="str">
        <f>VLOOKUP(N101,[2]Wypowiedzenia!$B$2:$D$99,3,FALSE)</f>
        <v>koniec roku kalendarzowego</v>
      </c>
      <c r="X101" s="6" t="s">
        <v>32</v>
      </c>
      <c r="Y101" s="11">
        <v>44197</v>
      </c>
      <c r="Z101" s="9">
        <v>44561</v>
      </c>
      <c r="AA101" s="5" t="s">
        <v>35</v>
      </c>
      <c r="AB101" s="12"/>
    </row>
    <row r="102" spans="2:28" ht="30" x14ac:dyDescent="0.25">
      <c r="B102" s="1">
        <v>102</v>
      </c>
      <c r="C102" s="5" t="s">
        <v>24</v>
      </c>
      <c r="D102" s="5" t="s">
        <v>25</v>
      </c>
      <c r="E102" s="5" t="s">
        <v>26</v>
      </c>
      <c r="F102" s="5" t="s">
        <v>27</v>
      </c>
      <c r="G102" s="5" t="s">
        <v>28</v>
      </c>
      <c r="H102" s="5">
        <v>9581370512</v>
      </c>
      <c r="I102" s="6" t="s">
        <v>114</v>
      </c>
      <c r="J102" s="7" t="s">
        <v>242</v>
      </c>
      <c r="K102" s="7">
        <v>1</v>
      </c>
      <c r="L102" s="7" t="s">
        <v>243</v>
      </c>
      <c r="M102" s="7" t="s">
        <v>28</v>
      </c>
      <c r="N102" s="7" t="s">
        <v>244</v>
      </c>
      <c r="O102" s="7">
        <v>155000302</v>
      </c>
      <c r="P102" s="7" t="s">
        <v>70</v>
      </c>
      <c r="Q102" s="8">
        <f>VLOOKUP(N102,'[1]Wolumeny przetarg'!$C$2:$F$107,3,FALSE)</f>
        <v>0</v>
      </c>
      <c r="R102" s="8">
        <f>VLOOKUP(N102,'[1]Wolumeny przetarg'!$C$2:$F$107,4,FALSE)</f>
        <v>0</v>
      </c>
      <c r="S102" s="7" t="s">
        <v>32</v>
      </c>
      <c r="T102" s="5" t="s">
        <v>33</v>
      </c>
      <c r="U102" s="5" t="s">
        <v>34</v>
      </c>
      <c r="V102" s="7" t="str">
        <f>VLOOKUP(N102,[2]Wypowiedzenia!$B$2:$D$99,2,FALSE)</f>
        <v>3 miesiące</v>
      </c>
      <c r="W102" s="6" t="str">
        <f>VLOOKUP(N102,[2]Wypowiedzenia!$B$2:$D$99,3,FALSE)</f>
        <v>koniec roku kalendarzowego</v>
      </c>
      <c r="X102" s="6" t="s">
        <v>32</v>
      </c>
      <c r="Y102" s="11">
        <v>44197</v>
      </c>
      <c r="Z102" s="9">
        <v>44561</v>
      </c>
      <c r="AA102" s="5" t="s">
        <v>35</v>
      </c>
      <c r="AB102" s="12"/>
    </row>
    <row r="103" spans="2:28" ht="30" x14ac:dyDescent="0.25">
      <c r="B103" s="1">
        <v>103</v>
      </c>
      <c r="C103" s="5" t="s">
        <v>24</v>
      </c>
      <c r="D103" s="5" t="s">
        <v>25</v>
      </c>
      <c r="E103" s="5" t="s">
        <v>26</v>
      </c>
      <c r="F103" s="5" t="s">
        <v>27</v>
      </c>
      <c r="G103" s="5" t="s">
        <v>28</v>
      </c>
      <c r="H103" s="5">
        <v>9581370512</v>
      </c>
      <c r="I103" s="6" t="s">
        <v>114</v>
      </c>
      <c r="J103" s="7" t="str">
        <f>VLOOKUP(O103,[3]Arkusz2!$B$2:$G$87,4,FALSE)</f>
        <v>Podwale Grodzkie</v>
      </c>
      <c r="K103" s="7" t="str">
        <f>VLOOKUP($O103,[3]Arkusz2!$B$2:$G$87,5,FALSE)</f>
        <v>-</v>
      </c>
      <c r="L103" s="7" t="str">
        <f>VLOOKUP($O103,[3]Arkusz2!$B$2:$G$87,6,FALSE)</f>
        <v>80-336</v>
      </c>
      <c r="M103" s="7" t="str">
        <f>VLOOKUP($O103,[3]Arkusz2!$B$2:$G$87,3,FALSE)</f>
        <v>Gdańsk</v>
      </c>
      <c r="N103" s="7" t="s">
        <v>245</v>
      </c>
      <c r="O103" s="7">
        <v>155000038</v>
      </c>
      <c r="P103" s="7" t="s">
        <v>246</v>
      </c>
      <c r="Q103" s="8">
        <f>VLOOKUP(N103,'[1]Wolumeny przetarg'!$C$2:$F$107,3,FALSE)</f>
        <v>129360</v>
      </c>
      <c r="R103" s="8">
        <f>VLOOKUP(N103,'[1]Wolumeny przetarg'!$C$2:$F$107,4,FALSE)</f>
        <v>0</v>
      </c>
      <c r="S103" s="7" t="s">
        <v>32</v>
      </c>
      <c r="T103" s="5" t="s">
        <v>33</v>
      </c>
      <c r="U103" s="5" t="s">
        <v>34</v>
      </c>
      <c r="V103" s="7" t="str">
        <f>VLOOKUP(N103,[4]Wypowiedzenia!$B$2:$D$99,2,FALSE)</f>
        <v>3 miesiące</v>
      </c>
      <c r="W103" s="6" t="str">
        <f>VLOOKUP(N103,[4]Wypowiedzenia!$B$2:$D$99,3,FALSE)</f>
        <v>koniec roku kalendarzowego</v>
      </c>
      <c r="X103" s="6" t="s">
        <v>32</v>
      </c>
      <c r="Y103" s="11">
        <v>44197</v>
      </c>
      <c r="Z103" s="9">
        <v>44561</v>
      </c>
      <c r="AA103" s="5" t="s">
        <v>35</v>
      </c>
      <c r="AB103" s="12"/>
    </row>
    <row r="104" spans="2:28" ht="30" x14ac:dyDescent="0.25">
      <c r="B104" s="1">
        <v>104</v>
      </c>
      <c r="C104" s="5" t="s">
        <v>24</v>
      </c>
      <c r="D104" s="5" t="s">
        <v>25</v>
      </c>
      <c r="E104" s="5" t="s">
        <v>26</v>
      </c>
      <c r="F104" s="5" t="s">
        <v>27</v>
      </c>
      <c r="G104" s="5" t="s">
        <v>28</v>
      </c>
      <c r="H104" s="5">
        <v>9581370512</v>
      </c>
      <c r="I104" s="7" t="s">
        <v>247</v>
      </c>
      <c r="J104" s="8" t="s">
        <v>248</v>
      </c>
      <c r="K104" s="8" t="s">
        <v>37</v>
      </c>
      <c r="L104" s="8" t="s">
        <v>249</v>
      </c>
      <c r="M104" s="8" t="s">
        <v>210</v>
      </c>
      <c r="N104" s="13" t="s">
        <v>250</v>
      </c>
      <c r="O104" s="14" t="s">
        <v>251</v>
      </c>
      <c r="P104" s="8" t="s">
        <v>41</v>
      </c>
      <c r="Q104" s="8">
        <f>VLOOKUP(N104,'[1]Wolumeny przetarg'!$C$2:$F$107,3,FALSE)</f>
        <v>51075</v>
      </c>
      <c r="R104" s="8">
        <f>VLOOKUP(N104,'[1]Wolumeny przetarg'!$C$2:$F$107,4,FALSE)</f>
        <v>0</v>
      </c>
      <c r="S104" s="7" t="s">
        <v>252</v>
      </c>
      <c r="T104" s="5" t="s">
        <v>33</v>
      </c>
      <c r="U104" s="5" t="s">
        <v>34</v>
      </c>
      <c r="V104" s="7" t="str">
        <f>VLOOKUP(N104,[5]Wypowiedzenia!$C$3:$E$7,2,FALSE)</f>
        <v>1 miesiąc</v>
      </c>
      <c r="W104" s="6" t="str">
        <f>VLOOKUP(N104,[5]Wypowiedzenia!$C$3:$E$7,3,FALSE)</f>
        <v>koniec miesiąca kalendarzowego</v>
      </c>
      <c r="X104" s="6" t="s">
        <v>253</v>
      </c>
      <c r="Y104" s="9">
        <v>44013</v>
      </c>
      <c r="Z104" s="9">
        <v>44561</v>
      </c>
      <c r="AA104" s="5" t="s">
        <v>35</v>
      </c>
      <c r="AB104" s="10"/>
    </row>
    <row r="105" spans="2:28" ht="30" x14ac:dyDescent="0.25">
      <c r="B105" s="1">
        <v>105</v>
      </c>
      <c r="C105" s="5" t="s">
        <v>24</v>
      </c>
      <c r="D105" s="5" t="s">
        <v>25</v>
      </c>
      <c r="E105" s="5" t="s">
        <v>26</v>
      </c>
      <c r="F105" s="5" t="s">
        <v>27</v>
      </c>
      <c r="G105" s="5" t="s">
        <v>28</v>
      </c>
      <c r="H105" s="5">
        <v>9581370512</v>
      </c>
      <c r="I105" s="7" t="s">
        <v>254</v>
      </c>
      <c r="J105" s="8" t="s">
        <v>255</v>
      </c>
      <c r="K105" s="15" t="s">
        <v>37</v>
      </c>
      <c r="L105" s="8" t="s">
        <v>37</v>
      </c>
      <c r="M105" s="8" t="s">
        <v>237</v>
      </c>
      <c r="N105" s="13" t="s">
        <v>256</v>
      </c>
      <c r="O105" s="14" t="s">
        <v>257</v>
      </c>
      <c r="P105" s="8" t="s">
        <v>41</v>
      </c>
      <c r="Q105" s="8">
        <f>VLOOKUP(N105,'[1]Wolumeny przetarg'!$C$2:$F$107,3,FALSE)</f>
        <v>51306</v>
      </c>
      <c r="R105" s="8">
        <f>VLOOKUP(N105,'[1]Wolumeny przetarg'!$C$2:$F$107,4,FALSE)</f>
        <v>0</v>
      </c>
      <c r="S105" s="7" t="s">
        <v>252</v>
      </c>
      <c r="T105" s="5" t="s">
        <v>33</v>
      </c>
      <c r="U105" s="5" t="s">
        <v>34</v>
      </c>
      <c r="V105" s="7" t="str">
        <f>VLOOKUP(N105,[5]Wypowiedzenia!$C$3:$E$7,2,FALSE)</f>
        <v>1 miesiąc</v>
      </c>
      <c r="W105" s="6" t="str">
        <f>VLOOKUP(N105,[5]Wypowiedzenia!$C$3:$E$7,3,FALSE)</f>
        <v>koniec miesiąca kalendarzowego</v>
      </c>
      <c r="X105" s="6" t="s">
        <v>253</v>
      </c>
      <c r="Y105" s="9">
        <v>44013</v>
      </c>
      <c r="Z105" s="9">
        <v>44561</v>
      </c>
      <c r="AA105" s="5" t="s">
        <v>35</v>
      </c>
      <c r="AB105" s="10"/>
    </row>
    <row r="106" spans="2:28" ht="30" x14ac:dyDescent="0.25">
      <c r="B106" s="1">
        <v>106</v>
      </c>
      <c r="C106" s="5" t="s">
        <v>24</v>
      </c>
      <c r="D106" s="5" t="s">
        <v>25</v>
      </c>
      <c r="E106" s="5" t="s">
        <v>26</v>
      </c>
      <c r="F106" s="5" t="s">
        <v>27</v>
      </c>
      <c r="G106" s="5" t="s">
        <v>28</v>
      </c>
      <c r="H106" s="5">
        <v>9581370512</v>
      </c>
      <c r="I106" s="7" t="s">
        <v>114</v>
      </c>
      <c r="J106" s="8" t="s">
        <v>258</v>
      </c>
      <c r="K106" s="8" t="s">
        <v>37</v>
      </c>
      <c r="L106" s="8" t="s">
        <v>259</v>
      </c>
      <c r="M106" s="8" t="s">
        <v>260</v>
      </c>
      <c r="N106" s="13" t="s">
        <v>261</v>
      </c>
      <c r="O106" s="16" t="s">
        <v>262</v>
      </c>
      <c r="P106" s="8" t="s">
        <v>41</v>
      </c>
      <c r="Q106" s="8">
        <f>VLOOKUP(N106,'[1]Wolumeny przetarg'!$C$2:$F$107,3,FALSE)</f>
        <v>57</v>
      </c>
      <c r="R106" s="8">
        <f>VLOOKUP(N106,'[1]Wolumeny przetarg'!$C$2:$F$107,4,FALSE)</f>
        <v>0</v>
      </c>
      <c r="S106" s="7" t="s">
        <v>252</v>
      </c>
      <c r="T106" s="5" t="s">
        <v>33</v>
      </c>
      <c r="U106" s="5" t="s">
        <v>34</v>
      </c>
      <c r="V106" s="7" t="str">
        <f>VLOOKUP(N106,[5]Wypowiedzenia!$C$3:$E$7,2,FALSE)</f>
        <v>1 miesiąc</v>
      </c>
      <c r="W106" s="6" t="str">
        <f>VLOOKUP(N106,[5]Wypowiedzenia!$C$3:$E$7,3,FALSE)</f>
        <v>koniec miesiąca kalendarzowego</v>
      </c>
      <c r="X106" s="6" t="s">
        <v>253</v>
      </c>
      <c r="Y106" s="9">
        <v>44013</v>
      </c>
      <c r="Z106" s="9">
        <v>44561</v>
      </c>
      <c r="AA106" s="5" t="s">
        <v>35</v>
      </c>
      <c r="AB106" s="10"/>
    </row>
    <row r="107" spans="2:28" ht="30" x14ac:dyDescent="0.25">
      <c r="B107" s="1">
        <v>107</v>
      </c>
      <c r="C107" s="5" t="s">
        <v>24</v>
      </c>
      <c r="D107" s="5" t="s">
        <v>25</v>
      </c>
      <c r="E107" s="5" t="s">
        <v>26</v>
      </c>
      <c r="F107" s="5" t="s">
        <v>27</v>
      </c>
      <c r="G107" s="5" t="s">
        <v>28</v>
      </c>
      <c r="H107" s="5">
        <v>9581370512</v>
      </c>
      <c r="I107" s="7" t="s">
        <v>263</v>
      </c>
      <c r="J107" s="8" t="s">
        <v>264</v>
      </c>
      <c r="K107" s="8" t="s">
        <v>265</v>
      </c>
      <c r="L107" s="8" t="s">
        <v>266</v>
      </c>
      <c r="M107" s="8" t="s">
        <v>267</v>
      </c>
      <c r="N107" s="8" t="s">
        <v>268</v>
      </c>
      <c r="O107" s="14" t="s">
        <v>269</v>
      </c>
      <c r="P107" s="8" t="s">
        <v>270</v>
      </c>
      <c r="Q107" s="8">
        <f>VLOOKUP(N107,'[1]Wolumeny przetarg'!$C$2:$F$107,3,FALSE)</f>
        <v>7179</v>
      </c>
      <c r="R107" s="8">
        <f>VLOOKUP(N107,'[1]Wolumeny przetarg'!$C$2:$F$107,4,FALSE)</f>
        <v>3755</v>
      </c>
      <c r="S107" s="7" t="s">
        <v>252</v>
      </c>
      <c r="T107" s="5" t="s">
        <v>33</v>
      </c>
      <c r="U107" s="5" t="s">
        <v>34</v>
      </c>
      <c r="V107" s="7" t="str">
        <f>VLOOKUP(N107,[5]Wypowiedzenia!$C$3:$E$7,2,FALSE)</f>
        <v>1 miesiąc</v>
      </c>
      <c r="W107" s="6" t="str">
        <f>VLOOKUP(N107,[5]Wypowiedzenia!$C$3:$E$7,3,FALSE)</f>
        <v>koniec miesiąca kalendarzowego</v>
      </c>
      <c r="X107" s="6" t="s">
        <v>253</v>
      </c>
      <c r="Y107" s="9">
        <v>44013</v>
      </c>
      <c r="Z107" s="9">
        <v>44561</v>
      </c>
      <c r="AA107" s="5" t="s">
        <v>35</v>
      </c>
      <c r="AB107" s="10"/>
    </row>
    <row r="108" spans="2:28" ht="30" x14ac:dyDescent="0.25">
      <c r="B108" s="1">
        <v>108</v>
      </c>
      <c r="C108" s="5" t="s">
        <v>24</v>
      </c>
      <c r="D108" s="5" t="s">
        <v>25</v>
      </c>
      <c r="E108" s="5" t="s">
        <v>26</v>
      </c>
      <c r="F108" s="5" t="s">
        <v>27</v>
      </c>
      <c r="G108" s="5" t="s">
        <v>28</v>
      </c>
      <c r="H108" s="5">
        <v>9581370512</v>
      </c>
      <c r="I108" s="7" t="s">
        <v>271</v>
      </c>
      <c r="J108" s="8" t="s">
        <v>248</v>
      </c>
      <c r="K108" s="8" t="s">
        <v>37</v>
      </c>
      <c r="L108" s="8" t="s">
        <v>249</v>
      </c>
      <c r="M108" s="8" t="s">
        <v>210</v>
      </c>
      <c r="N108" s="8" t="s">
        <v>272</v>
      </c>
      <c r="O108" s="14" t="s">
        <v>273</v>
      </c>
      <c r="P108" s="8" t="s">
        <v>274</v>
      </c>
      <c r="Q108" s="8">
        <f>VLOOKUP(N108,'[1]Wolumeny przetarg'!$C$2:$F$107,3,FALSE)</f>
        <v>52818</v>
      </c>
      <c r="R108" s="8">
        <f>VLOOKUP(N108,'[1]Wolumeny przetarg'!$C$2:$F$107,4,FALSE)</f>
        <v>42879</v>
      </c>
      <c r="S108" s="7" t="s">
        <v>252</v>
      </c>
      <c r="T108" s="5" t="s">
        <v>33</v>
      </c>
      <c r="U108" s="5" t="s">
        <v>34</v>
      </c>
      <c r="V108" s="7" t="str">
        <f>VLOOKUP(N108,[5]Wypowiedzenia!$C$3:$E$7,2,FALSE)</f>
        <v>6 miesięcy</v>
      </c>
      <c r="W108" s="6" t="str">
        <f>VLOOKUP(N108,[5]Wypowiedzenia!$C$3:$E$7,3,FALSE)</f>
        <v>koniec miesiąca kalendarzowego</v>
      </c>
      <c r="X108" s="6" t="s">
        <v>253</v>
      </c>
      <c r="Y108" s="9">
        <v>44166</v>
      </c>
      <c r="Z108" s="9">
        <v>44561</v>
      </c>
      <c r="AA108" s="5" t="s">
        <v>35</v>
      </c>
      <c r="AB108" s="10"/>
    </row>
    <row r="115" spans="14:17" x14ac:dyDescent="0.25">
      <c r="N115" s="17"/>
      <c r="O115" s="17"/>
      <c r="P115" s="17"/>
      <c r="Q115" s="17"/>
    </row>
    <row r="116" spans="14:17" x14ac:dyDescent="0.25">
      <c r="N116" s="19"/>
      <c r="O116" s="19"/>
      <c r="P116" s="17"/>
      <c r="Q116" s="17"/>
    </row>
    <row r="117" spans="14:17" x14ac:dyDescent="0.25">
      <c r="N117" s="19"/>
      <c r="O117" s="19"/>
      <c r="P117" s="17"/>
      <c r="Q117" s="17"/>
    </row>
    <row r="118" spans="14:17" x14ac:dyDescent="0.25">
      <c r="N118" s="19"/>
      <c r="O118" s="19"/>
      <c r="P118" s="17"/>
      <c r="Q118" s="17"/>
    </row>
    <row r="119" spans="14:17" x14ac:dyDescent="0.25">
      <c r="N119" s="19"/>
      <c r="O119" s="19"/>
      <c r="P119" s="17"/>
      <c r="Q119" s="17"/>
    </row>
    <row r="120" spans="14:17" x14ac:dyDescent="0.25">
      <c r="N120" s="19"/>
      <c r="O120" s="19"/>
      <c r="P120" s="17"/>
      <c r="Q120" s="17"/>
    </row>
    <row r="121" spans="14:17" x14ac:dyDescent="0.25">
      <c r="N121" s="19"/>
      <c r="O121" s="19"/>
      <c r="P121" s="17"/>
      <c r="Q121" s="17"/>
    </row>
    <row r="122" spans="14:17" x14ac:dyDescent="0.25">
      <c r="N122" s="17"/>
      <c r="O122" s="17"/>
      <c r="P122" s="17"/>
      <c r="Q122" s="17"/>
    </row>
    <row r="123" spans="14:17" x14ac:dyDescent="0.25">
      <c r="N123" s="17"/>
      <c r="O123" s="17"/>
      <c r="P123" s="17"/>
      <c r="Q123" s="17"/>
    </row>
    <row r="124" spans="14:17" x14ac:dyDescent="0.25">
      <c r="N124" s="17"/>
      <c r="O124" s="17"/>
      <c r="P124" s="17"/>
      <c r="Q124" s="17"/>
    </row>
    <row r="125" spans="14:17" x14ac:dyDescent="0.25">
      <c r="N125" s="17"/>
      <c r="O125" s="17"/>
      <c r="P125" s="17"/>
      <c r="Q125" s="17"/>
    </row>
    <row r="126" spans="14:17" x14ac:dyDescent="0.25">
      <c r="N126" s="17"/>
      <c r="O126" s="17"/>
      <c r="P126" s="17"/>
      <c r="Q126" s="17"/>
    </row>
    <row r="127" spans="14:17" x14ac:dyDescent="0.25">
      <c r="N127" s="17"/>
      <c r="O127" s="17"/>
      <c r="P127" s="17"/>
      <c r="Q127" s="17"/>
    </row>
    <row r="128" spans="14:17" x14ac:dyDescent="0.25">
      <c r="N128" s="17"/>
      <c r="O128" s="17"/>
      <c r="P128" s="17"/>
      <c r="Q128" s="17"/>
    </row>
  </sheetData>
  <autoFilter ref="B3:AA108" xr:uid="{00000000-0009-0000-0000-000000000000}"/>
  <hyperlinks>
    <hyperlink ref="S104" r:id="rId1" display="https://energa-operator.pl/" xr:uid="{00000000-0004-0000-0000-000000000000}"/>
    <hyperlink ref="S105:S108" r:id="rId2" display="https://energa-operator.pl/" xr:uid="{00000000-0004-0000-0000-000001000000}"/>
  </hyperlinks>
  <pageMargins left="0.7" right="0.7" top="0.75" bottom="0.75" header="0.3" footer="0.3"/>
  <pageSetup paperSize="9" orientation="landscape" horizontalDpi="300" verticalDpi="3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Lista SIWZ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Wyżykowska</dc:creator>
  <cp:lastModifiedBy>Katarzyna Komakowska-Helińska</cp:lastModifiedBy>
  <cp:lastPrinted>2020-04-29T06:29:20Z</cp:lastPrinted>
  <dcterms:created xsi:type="dcterms:W3CDTF">2020-02-27T14:49:10Z</dcterms:created>
  <dcterms:modified xsi:type="dcterms:W3CDTF">2020-04-29T06:47:08Z</dcterms:modified>
</cp:coreProperties>
</file>